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803" activeTab="1"/>
  </bookViews>
  <sheets>
    <sheet name="8" sheetId="51" r:id="rId1"/>
    <sheet name="9" sheetId="54" r:id="rId2"/>
    <sheet name="Лист1" sheetId="57" state="hidden" r:id="rId3"/>
  </sheets>
  <definedNames>
    <definedName name="_xlnm._FilterDatabase" localSheetId="0" hidden="1">'8'!#REF!</definedName>
    <definedName name="_xlnm._FilterDatabase" localSheetId="1" hidden="1">'9'!$A$4:$P$4</definedName>
    <definedName name="_xlnm.Print_Area" localSheetId="1">'9'!$A$1:$M$3</definedName>
    <definedName name="_xlnm.Print_Area">#REF!</definedName>
    <definedName name="п" localSheetId="0">#REF!</definedName>
    <definedName name="п" localSheetId="1">#REF!</definedName>
    <definedName name="п">#REF!</definedName>
    <definedName name="пр">#REF!</definedName>
    <definedName name="приложение8" localSheetId="0">#REF!</definedName>
    <definedName name="приложение8" localSheetId="1">#REF!</definedName>
    <definedName name="приложение8">#REF!</definedName>
  </definedNames>
  <calcPr calcId="125725" iterate="1"/>
</workbook>
</file>

<file path=xl/calcChain.xml><?xml version="1.0" encoding="utf-8"?>
<calcChain xmlns="http://schemas.openxmlformats.org/spreadsheetml/2006/main">
  <c r="L128" i="51"/>
  <c r="L9"/>
  <c r="K9" s="1"/>
  <c r="J107" i="54"/>
  <c r="J6"/>
  <c r="M107"/>
  <c r="L107"/>
  <c r="M6"/>
  <c r="L6"/>
  <c r="J7"/>
  <c r="J8"/>
  <c r="L7"/>
  <c r="M7"/>
  <c r="M50"/>
  <c r="M49" s="1"/>
  <c r="M48" s="1"/>
  <c r="M47" s="1"/>
  <c r="M46" s="1"/>
  <c r="L50"/>
  <c r="K50" s="1"/>
  <c r="L53" i="51"/>
  <c r="K53" s="1"/>
  <c r="K102" i="54"/>
  <c r="K98"/>
  <c r="K99"/>
  <c r="K100"/>
  <c r="K87"/>
  <c r="K88"/>
  <c r="K89"/>
  <c r="K75"/>
  <c r="K76"/>
  <c r="K77"/>
  <c r="K70"/>
  <c r="K71"/>
  <c r="K68"/>
  <c r="K67"/>
  <c r="K52"/>
  <c r="K53"/>
  <c r="K21"/>
  <c r="K18"/>
  <c r="K9"/>
  <c r="K11"/>
  <c r="K12"/>
  <c r="M104"/>
  <c r="I104" s="1"/>
  <c r="M95"/>
  <c r="M94"/>
  <c r="M91"/>
  <c r="M90" s="1"/>
  <c r="M89" s="1"/>
  <c r="M88" s="1"/>
  <c r="M87" s="1"/>
  <c r="M86" s="1"/>
  <c r="M85" s="1"/>
  <c r="M83"/>
  <c r="I83" s="1"/>
  <c r="M80"/>
  <c r="M69"/>
  <c r="M66"/>
  <c r="M64"/>
  <c r="I64" s="1"/>
  <c r="M62"/>
  <c r="M61" s="1"/>
  <c r="M60" s="1"/>
  <c r="M56"/>
  <c r="M55" s="1"/>
  <c r="M43"/>
  <c r="M42" s="1"/>
  <c r="M41" s="1"/>
  <c r="M40" s="1"/>
  <c r="M39" s="1"/>
  <c r="M38" s="1"/>
  <c r="I38" s="1"/>
  <c r="M32"/>
  <c r="M29"/>
  <c r="M28"/>
  <c r="I28" s="1"/>
  <c r="M21"/>
  <c r="M20"/>
  <c r="M19" s="1"/>
  <c r="M18" s="1"/>
  <c r="M17" s="1"/>
  <c r="M16" s="1"/>
  <c r="M13"/>
  <c r="M12" s="1"/>
  <c r="M11" s="1"/>
  <c r="M10" s="1"/>
  <c r="L93"/>
  <c r="L97"/>
  <c r="L99"/>
  <c r="L100"/>
  <c r="L101"/>
  <c r="L102"/>
  <c r="L85"/>
  <c r="L86"/>
  <c r="L87"/>
  <c r="L88"/>
  <c r="L89"/>
  <c r="L38"/>
  <c r="L39"/>
  <c r="L40"/>
  <c r="L41"/>
  <c r="L42"/>
  <c r="L16"/>
  <c r="L17"/>
  <c r="L18"/>
  <c r="L19"/>
  <c r="L20"/>
  <c r="L21"/>
  <c r="L8"/>
  <c r="L9"/>
  <c r="L10"/>
  <c r="L11"/>
  <c r="L12"/>
  <c r="J104"/>
  <c r="J103"/>
  <c r="J102"/>
  <c r="J101"/>
  <c r="J98" s="1"/>
  <c r="J97" s="1"/>
  <c r="J95"/>
  <c r="J94" s="1"/>
  <c r="J92"/>
  <c r="J91"/>
  <c r="J90" s="1"/>
  <c r="J86" s="1"/>
  <c r="J85" s="1"/>
  <c r="J88"/>
  <c r="J83"/>
  <c r="J79" s="1"/>
  <c r="J80"/>
  <c r="J76"/>
  <c r="J69"/>
  <c r="J66" s="1"/>
  <c r="J64" s="1"/>
  <c r="J62"/>
  <c r="J61" s="1"/>
  <c r="J60" s="1"/>
  <c r="J56"/>
  <c r="J55" s="1"/>
  <c r="J49"/>
  <c r="J48"/>
  <c r="J47" s="1"/>
  <c r="J46" s="1"/>
  <c r="J43"/>
  <c r="J42" s="1"/>
  <c r="J41" s="1"/>
  <c r="J40" s="1"/>
  <c r="J39" s="1"/>
  <c r="J32"/>
  <c r="J28" s="1"/>
  <c r="J25" s="1"/>
  <c r="J24" s="1"/>
  <c r="J29"/>
  <c r="J20"/>
  <c r="J19"/>
  <c r="J18" s="1"/>
  <c r="J17"/>
  <c r="J16" s="1"/>
  <c r="J13"/>
  <c r="J12" s="1"/>
  <c r="J11" s="1"/>
  <c r="J10"/>
  <c r="J9"/>
  <c r="L121" i="51"/>
  <c r="L120" s="1"/>
  <c r="L24"/>
  <c r="L23" s="1"/>
  <c r="L21" s="1"/>
  <c r="L16"/>
  <c r="K104"/>
  <c r="K56"/>
  <c r="L103" i="54"/>
  <c r="K106"/>
  <c r="I106"/>
  <c r="K105"/>
  <c r="I105"/>
  <c r="K104"/>
  <c r="H97"/>
  <c r="G97"/>
  <c r="K96"/>
  <c r="H96"/>
  <c r="I96" s="1"/>
  <c r="L95"/>
  <c r="L94" s="1"/>
  <c r="G95"/>
  <c r="G94" s="1"/>
  <c r="G93" s="1"/>
  <c r="K92"/>
  <c r="L91"/>
  <c r="K91" s="1"/>
  <c r="H86"/>
  <c r="H85" s="1"/>
  <c r="G86"/>
  <c r="G85" s="1"/>
  <c r="K84"/>
  <c r="I84"/>
  <c r="L83"/>
  <c r="K82"/>
  <c r="I82"/>
  <c r="K81"/>
  <c r="I81"/>
  <c r="L80"/>
  <c r="K80" s="1"/>
  <c r="H74"/>
  <c r="H73"/>
  <c r="G74"/>
  <c r="G73"/>
  <c r="K72"/>
  <c r="I72"/>
  <c r="I69"/>
  <c r="L69"/>
  <c r="H66"/>
  <c r="G66"/>
  <c r="G64" s="1"/>
  <c r="K65"/>
  <c r="I65"/>
  <c r="L62"/>
  <c r="L61"/>
  <c r="L60" s="1"/>
  <c r="K59"/>
  <c r="I59"/>
  <c r="K58"/>
  <c r="I58"/>
  <c r="K57"/>
  <c r="I57"/>
  <c r="L56"/>
  <c r="K56" s="1"/>
  <c r="H55"/>
  <c r="H54" s="1"/>
  <c r="G55"/>
  <c r="G54" s="1"/>
  <c r="K51"/>
  <c r="K44"/>
  <c r="I44"/>
  <c r="L43"/>
  <c r="G38"/>
  <c r="K37"/>
  <c r="I37"/>
  <c r="K36"/>
  <c r="I36"/>
  <c r="K35"/>
  <c r="I35"/>
  <c r="K34"/>
  <c r="I34"/>
  <c r="K33"/>
  <c r="I33"/>
  <c r="I32"/>
  <c r="L32"/>
  <c r="K31"/>
  <c r="I31"/>
  <c r="K30"/>
  <c r="I30"/>
  <c r="I29"/>
  <c r="L29"/>
  <c r="L28" s="1"/>
  <c r="H24"/>
  <c r="H6" s="1"/>
  <c r="G24"/>
  <c r="K23"/>
  <c r="K22"/>
  <c r="K20"/>
  <c r="I16"/>
  <c r="H16"/>
  <c r="K15"/>
  <c r="I15"/>
  <c r="K14"/>
  <c r="I14"/>
  <c r="L13"/>
  <c r="K13" s="1"/>
  <c r="G10"/>
  <c r="G8"/>
  <c r="G7" s="1"/>
  <c r="G6" s="1"/>
  <c r="H8"/>
  <c r="I92"/>
  <c r="K43"/>
  <c r="K69"/>
  <c r="I80"/>
  <c r="L66"/>
  <c r="L64"/>
  <c r="H95"/>
  <c r="K95"/>
  <c r="K83"/>
  <c r="K29"/>
  <c r="K32"/>
  <c r="H64"/>
  <c r="I66"/>
  <c r="I95"/>
  <c r="H94"/>
  <c r="H93"/>
  <c r="K127" i="51"/>
  <c r="K126"/>
  <c r="K125"/>
  <c r="K124"/>
  <c r="L123"/>
  <c r="K123"/>
  <c r="K122"/>
  <c r="K111"/>
  <c r="L110"/>
  <c r="K110" s="1"/>
  <c r="K107"/>
  <c r="K106"/>
  <c r="K105"/>
  <c r="L103"/>
  <c r="K103" s="1"/>
  <c r="K97"/>
  <c r="K96"/>
  <c r="K95"/>
  <c r="L94"/>
  <c r="K94" s="1"/>
  <c r="K93"/>
  <c r="K92"/>
  <c r="L91"/>
  <c r="L90" s="1"/>
  <c r="K85"/>
  <c r="L84"/>
  <c r="K84" s="1"/>
  <c r="K75"/>
  <c r="L74"/>
  <c r="L73" s="1"/>
  <c r="K69"/>
  <c r="L68"/>
  <c r="L67" s="1"/>
  <c r="K67" s="1"/>
  <c r="K62"/>
  <c r="K61"/>
  <c r="K60"/>
  <c r="L59"/>
  <c r="L58" s="1"/>
  <c r="L54"/>
  <c r="K54" s="1"/>
  <c r="K47"/>
  <c r="L46"/>
  <c r="K46" s="1"/>
  <c r="K39"/>
  <c r="K38"/>
  <c r="K37"/>
  <c r="K36"/>
  <c r="K35"/>
  <c r="L34"/>
  <c r="K34" s="1"/>
  <c r="K33"/>
  <c r="K32"/>
  <c r="L31"/>
  <c r="L30" s="1"/>
  <c r="K25"/>
  <c r="K17"/>
  <c r="K16"/>
  <c r="L15"/>
  <c r="L14" s="1"/>
  <c r="H127"/>
  <c r="H126"/>
  <c r="H125"/>
  <c r="H124"/>
  <c r="I123"/>
  <c r="H123" s="1"/>
  <c r="H122"/>
  <c r="H121"/>
  <c r="I120"/>
  <c r="I119" s="1"/>
  <c r="H111"/>
  <c r="I110"/>
  <c r="I109" s="1"/>
  <c r="H109" s="1"/>
  <c r="H107"/>
  <c r="H106"/>
  <c r="H105"/>
  <c r="I104"/>
  <c r="I103" s="1"/>
  <c r="H97"/>
  <c r="H96"/>
  <c r="H95"/>
  <c r="I94"/>
  <c r="H94"/>
  <c r="H93"/>
  <c r="H92"/>
  <c r="I91"/>
  <c r="H91" s="1"/>
  <c r="H85"/>
  <c r="I84"/>
  <c r="H84" s="1"/>
  <c r="H75"/>
  <c r="I74"/>
  <c r="I73" s="1"/>
  <c r="H69"/>
  <c r="I68"/>
  <c r="I67" s="1"/>
  <c r="H62"/>
  <c r="H61"/>
  <c r="H60"/>
  <c r="I59"/>
  <c r="H59"/>
  <c r="I56"/>
  <c r="H56"/>
  <c r="I54"/>
  <c r="H54"/>
  <c r="H53"/>
  <c r="H47"/>
  <c r="I46"/>
  <c r="I45" s="1"/>
  <c r="H46"/>
  <c r="H39"/>
  <c r="H38"/>
  <c r="H37"/>
  <c r="H36"/>
  <c r="H35"/>
  <c r="I34"/>
  <c r="H34" s="1"/>
  <c r="H33"/>
  <c r="H32"/>
  <c r="I31"/>
  <c r="H31" s="1"/>
  <c r="H25"/>
  <c r="H24"/>
  <c r="I23"/>
  <c r="H23" s="1"/>
  <c r="H17"/>
  <c r="H16"/>
  <c r="I15"/>
  <c r="I14" s="1"/>
  <c r="H120"/>
  <c r="I55"/>
  <c r="H55" s="1"/>
  <c r="H15"/>
  <c r="H110"/>
  <c r="I52"/>
  <c r="L109"/>
  <c r="K109" s="1"/>
  <c r="K55"/>
  <c r="K68"/>
  <c r="K15"/>
  <c r="K31"/>
  <c r="I58"/>
  <c r="I57" s="1"/>
  <c r="H57" s="1"/>
  <c r="H104"/>
  <c r="H52"/>
  <c r="H58"/>
  <c r="K41"/>
  <c r="K76"/>
  <c r="K77"/>
  <c r="K114"/>
  <c r="K112"/>
  <c r="K113"/>
  <c r="L49" i="54" l="1"/>
  <c r="M103"/>
  <c r="M102" s="1"/>
  <c r="M101" s="1"/>
  <c r="M98" s="1"/>
  <c r="M54"/>
  <c r="I54" s="1"/>
  <c r="I55"/>
  <c r="M100"/>
  <c r="M99" s="1"/>
  <c r="M97" s="1"/>
  <c r="M93" s="1"/>
  <c r="I10"/>
  <c r="M9"/>
  <c r="M8" s="1"/>
  <c r="M45"/>
  <c r="M79"/>
  <c r="I43"/>
  <c r="I56"/>
  <c r="M25"/>
  <c r="M24" s="1"/>
  <c r="I13"/>
  <c r="K103"/>
  <c r="K10"/>
  <c r="L55"/>
  <c r="L54" s="1"/>
  <c r="L90"/>
  <c r="L79"/>
  <c r="L78" s="1"/>
  <c r="L77" s="1"/>
  <c r="L76" s="1"/>
  <c r="L75" s="1"/>
  <c r="J78"/>
  <c r="J74" s="1"/>
  <c r="J73" s="1"/>
  <c r="J75"/>
  <c r="J93"/>
  <c r="J54"/>
  <c r="J45"/>
  <c r="J87"/>
  <c r="K38"/>
  <c r="J100"/>
  <c r="J99" s="1"/>
  <c r="J38"/>
  <c r="I90" i="51"/>
  <c r="H90" s="1"/>
  <c r="H68"/>
  <c r="H45"/>
  <c r="I44"/>
  <c r="H73"/>
  <c r="I72"/>
  <c r="I83"/>
  <c r="H74"/>
  <c r="K74"/>
  <c r="I21"/>
  <c r="I51"/>
  <c r="H51" s="1"/>
  <c r="L83"/>
  <c r="L82" s="1"/>
  <c r="L81" s="1"/>
  <c r="L45"/>
  <c r="L44" s="1"/>
  <c r="K44" s="1"/>
  <c r="L119"/>
  <c r="L118" s="1"/>
  <c r="K120"/>
  <c r="K121"/>
  <c r="K24"/>
  <c r="L66"/>
  <c r="K59"/>
  <c r="K119"/>
  <c r="K91"/>
  <c r="L102"/>
  <c r="L101" s="1"/>
  <c r="L100" s="1"/>
  <c r="K23"/>
  <c r="L52"/>
  <c r="L51" s="1"/>
  <c r="I50"/>
  <c r="L22"/>
  <c r="K22" s="1"/>
  <c r="K21"/>
  <c r="L19"/>
  <c r="L20"/>
  <c r="K20" s="1"/>
  <c r="I25" i="54"/>
  <c r="I24"/>
  <c r="I94"/>
  <c r="H14" i="51"/>
  <c r="I13"/>
  <c r="H67"/>
  <c r="I66"/>
  <c r="H103"/>
  <c r="I102"/>
  <c r="K30"/>
  <c r="L29"/>
  <c r="L57"/>
  <c r="K57" s="1"/>
  <c r="K58"/>
  <c r="L89"/>
  <c r="K90"/>
  <c r="K94" i="54"/>
  <c r="L72" i="51"/>
  <c r="K73"/>
  <c r="K66" i="54"/>
  <c r="H119" i="51"/>
  <c r="I118"/>
  <c r="K14"/>
  <c r="L13"/>
  <c r="K8" i="54"/>
  <c r="L25"/>
  <c r="K28"/>
  <c r="I91"/>
  <c r="K64"/>
  <c r="I89" i="51"/>
  <c r="H21"/>
  <c r="I19"/>
  <c r="I30"/>
  <c r="L48" i="54" l="1"/>
  <c r="K49"/>
  <c r="I103"/>
  <c r="I79"/>
  <c r="M78"/>
  <c r="K54"/>
  <c r="K55"/>
  <c r="L98"/>
  <c r="K101"/>
  <c r="K90"/>
  <c r="K79"/>
  <c r="K78"/>
  <c r="L74"/>
  <c r="K74" s="1"/>
  <c r="I82" i="51"/>
  <c r="H83"/>
  <c r="I43"/>
  <c r="H44"/>
  <c r="I22"/>
  <c r="H22" s="1"/>
  <c r="I20"/>
  <c r="H20" s="1"/>
  <c r="I71"/>
  <c r="H72"/>
  <c r="K82"/>
  <c r="K83"/>
  <c r="L43"/>
  <c r="K43" s="1"/>
  <c r="K45"/>
  <c r="K81"/>
  <c r="L80"/>
  <c r="K66"/>
  <c r="L65"/>
  <c r="K52"/>
  <c r="L117"/>
  <c r="K118"/>
  <c r="K102"/>
  <c r="K101"/>
  <c r="K100"/>
  <c r="L99"/>
  <c r="H19"/>
  <c r="I18"/>
  <c r="H18" s="1"/>
  <c r="K13"/>
  <c r="L12"/>
  <c r="K19"/>
  <c r="L18"/>
  <c r="K18" s="1"/>
  <c r="I8" i="54"/>
  <c r="I29" i="51"/>
  <c r="H30"/>
  <c r="H89"/>
  <c r="I88"/>
  <c r="K25" i="54"/>
  <c r="L24"/>
  <c r="K24" s="1"/>
  <c r="H102" i="51"/>
  <c r="I101"/>
  <c r="I12"/>
  <c r="H13"/>
  <c r="I90" i="54"/>
  <c r="I101"/>
  <c r="K72" i="51"/>
  <c r="L71"/>
  <c r="K89"/>
  <c r="L88"/>
  <c r="I49"/>
  <c r="H50"/>
  <c r="K19" i="54"/>
  <c r="K7"/>
  <c r="L50" i="51"/>
  <c r="K51"/>
  <c r="H118"/>
  <c r="I117"/>
  <c r="L73" i="54"/>
  <c r="K73" s="1"/>
  <c r="K85"/>
  <c r="K86"/>
  <c r="L28" i="51"/>
  <c r="K29"/>
  <c r="I65"/>
  <c r="H66"/>
  <c r="L45" i="54" l="1"/>
  <c r="K48"/>
  <c r="L47"/>
  <c r="I78"/>
  <c r="M77"/>
  <c r="M76" s="1"/>
  <c r="M75" s="1"/>
  <c r="M74"/>
  <c r="K93"/>
  <c r="K97"/>
  <c r="I81" i="51"/>
  <c r="H82"/>
  <c r="I70"/>
  <c r="H70" s="1"/>
  <c r="H71"/>
  <c r="I42"/>
  <c r="H43"/>
  <c r="L42"/>
  <c r="L40" s="1"/>
  <c r="K40" s="1"/>
  <c r="L79"/>
  <c r="K80"/>
  <c r="K65"/>
  <c r="L64"/>
  <c r="K64" s="1"/>
  <c r="K117"/>
  <c r="L116"/>
  <c r="K99"/>
  <c r="L98"/>
  <c r="K98" s="1"/>
  <c r="H29"/>
  <c r="I28"/>
  <c r="I116"/>
  <c r="H117"/>
  <c r="K17" i="54"/>
  <c r="L70" i="51"/>
  <c r="K71"/>
  <c r="I98" i="54"/>
  <c r="K42" i="51"/>
  <c r="H65"/>
  <c r="I64"/>
  <c r="H101"/>
  <c r="I100"/>
  <c r="K88"/>
  <c r="L87"/>
  <c r="I86" i="54"/>
  <c r="I85"/>
  <c r="H12" i="51"/>
  <c r="I11"/>
  <c r="L27"/>
  <c r="K28"/>
  <c r="K50"/>
  <c r="L49"/>
  <c r="H49"/>
  <c r="I48"/>
  <c r="H48" s="1"/>
  <c r="I87"/>
  <c r="H88"/>
  <c r="I7" i="54"/>
  <c r="K12" i="51"/>
  <c r="L11"/>
  <c r="K107" i="54" l="1"/>
  <c r="K45"/>
  <c r="L46"/>
  <c r="K46" s="1"/>
  <c r="K47"/>
  <c r="M73"/>
  <c r="I74"/>
  <c r="H81" i="51"/>
  <c r="I80"/>
  <c r="I41"/>
  <c r="H42"/>
  <c r="K79"/>
  <c r="L78"/>
  <c r="K78" s="1"/>
  <c r="L115"/>
  <c r="K116"/>
  <c r="K27"/>
  <c r="L26"/>
  <c r="K26" s="1"/>
  <c r="K16" i="54"/>
  <c r="I6"/>
  <c r="H100" i="51"/>
  <c r="I99"/>
  <c r="I97" i="54"/>
  <c r="I93"/>
  <c r="I27" i="51"/>
  <c r="H28"/>
  <c r="I86"/>
  <c r="H86" s="1"/>
  <c r="H87"/>
  <c r="K70"/>
  <c r="L63"/>
  <c r="H116"/>
  <c r="I115"/>
  <c r="L10"/>
  <c r="K11"/>
  <c r="K49"/>
  <c r="L48"/>
  <c r="I10"/>
  <c r="H11"/>
  <c r="L86"/>
  <c r="K87"/>
  <c r="H64"/>
  <c r="I63"/>
  <c r="H63" s="1"/>
  <c r="K6" i="54" l="1"/>
  <c r="K48" i="51"/>
  <c r="K8"/>
  <c r="I73" i="54"/>
  <c r="K63" i="51"/>
  <c r="I79"/>
  <c r="H80"/>
  <c r="I40"/>
  <c r="H40" s="1"/>
  <c r="H41"/>
  <c r="L108"/>
  <c r="K108" s="1"/>
  <c r="K115"/>
  <c r="K10"/>
  <c r="H27"/>
  <c r="I26"/>
  <c r="H26" s="1"/>
  <c r="I108"/>
  <c r="H115"/>
  <c r="I114"/>
  <c r="I9"/>
  <c r="H10"/>
  <c r="K86"/>
  <c r="I98"/>
  <c r="H98" s="1"/>
  <c r="H99"/>
  <c r="I78" l="1"/>
  <c r="I128" s="1"/>
  <c r="H128" s="1"/>
  <c r="I76"/>
  <c r="H76" s="1"/>
  <c r="H79"/>
  <c r="H108"/>
  <c r="H114"/>
  <c r="I113"/>
  <c r="H113" s="1"/>
  <c r="I112"/>
  <c r="H112" s="1"/>
  <c r="H78" l="1"/>
  <c r="I77"/>
  <c r="H77" s="1"/>
  <c r="K128"/>
</calcChain>
</file>

<file path=xl/comments1.xml><?xml version="1.0" encoding="utf-8"?>
<comments xmlns="http://schemas.openxmlformats.org/spreadsheetml/2006/main">
  <authors>
    <author>telengit-s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<sst xmlns="http://schemas.openxmlformats.org/spreadsheetml/2006/main" count="1282" uniqueCount="224">
  <si>
    <t>Изменения (+;-)</t>
  </si>
  <si>
    <t>ВСЕГО РАСХОДОВ</t>
  </si>
  <si>
    <t>Культура</t>
  </si>
  <si>
    <t>Молодежная политика и оздоровление детей</t>
  </si>
  <si>
    <t>Благоустройство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</si>
  <si>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</si>
  <si>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</si>
  <si>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</si>
  <si>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показателей</t>
  </si>
  <si>
    <t>3</t>
  </si>
  <si>
    <t>4</t>
  </si>
  <si>
    <t>5</t>
  </si>
  <si>
    <t>6</t>
  </si>
  <si>
    <t>Мобилизационная и вневойсковая подготовка</t>
  </si>
  <si>
    <t>Массовый спорт</t>
  </si>
  <si>
    <t>Другие вопросы в области физической культуры и спорта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</si>
  <si>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</si>
  <si>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</si>
  <si>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</si>
  <si>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</si>
  <si>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</si>
  <si>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</si>
  <si>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</si>
  <si>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</si>
  <si>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</si>
  <si>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</si>
  <si>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</si>
  <si>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</si>
  <si>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</si>
  <si>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>03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</si>
  <si>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</si>
  <si>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</si>
  <si>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</si>
  <si>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</si>
  <si>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</si>
  <si>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</si>
  <si>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</si>
  <si>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</si>
  <si>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</si>
  <si>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</si>
  <si>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</si>
  <si>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</si>
  <si>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</si>
  <si>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</si>
  <si>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</si>
  <si>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</si>
  <si>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</si>
  <si>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</si>
  <si>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</si>
  <si>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129</t>
  </si>
  <si>
    <t>01 0 Л8 01110</t>
  </si>
  <si>
    <t>01 0 Л8 01190</t>
  </si>
  <si>
    <t>Фонд оплаты труда казенных учреждений</t>
  </si>
  <si>
    <t>119</t>
  </si>
  <si>
    <t>01 3 31 00000</t>
  </si>
  <si>
    <t>Итого с учетом изменений 2016 год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</si>
  <si>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</si>
  <si>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</si>
  <si>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</si>
  <si>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</si>
  <si>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</si>
  <si>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</si>
  <si>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</si>
  <si>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</si>
  <si>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01 2 20 51180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</si>
  <si>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</si>
  <si>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</si>
  <si>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</si>
  <si>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</si>
  <si>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</si>
  <si>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</si>
  <si>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Расходы на проведение мероприятий в сфере культуры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</si>
  <si>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</si>
  <si>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</si>
  <si>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Расходы на выплаты по оплате труда работников в сфере физической культуры и спорта</t>
  </si>
  <si>
    <t>01 3 30 00110</t>
  </si>
  <si>
    <t>Взносы по обязательному социальному страхованию</t>
  </si>
  <si>
    <t>(тыс. руб.)</t>
  </si>
  <si>
    <t>7</t>
  </si>
  <si>
    <t>Изменение + -</t>
  </si>
  <si>
    <t>13</t>
  </si>
  <si>
    <t>Изменение +-</t>
  </si>
  <si>
    <t>01 2 10 00190</t>
  </si>
  <si>
    <t>853</t>
  </si>
  <si>
    <t>Основное мероприятие "Повышение эффективности муниципального управления муниципального образования Кокоринское сельское поселение"</t>
  </si>
  <si>
    <t>Материально-техническое обеспечение Администрации МО "Кокоринское сельское поселение" в рамках муниципальной программы  "Комплексное развитие территории МО "Кокоринское сельское поселение""</t>
  </si>
  <si>
    <t>Расходы на выплаты по оплате труда работников Администрации МО «Кокоринское сельское поселение»</t>
  </si>
  <si>
    <t>Расходы на обеспечение функций Администрации МО «Кокоринское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</si>
  <si>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"Кокоринское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</si>
  <si>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"Кокоринское сельское поселение" "Комплексное развитие территории сельского поселения"</t>
  </si>
  <si>
    <t>99 0 00 99999</t>
  </si>
  <si>
    <t>01 3 11 000110</t>
  </si>
  <si>
    <t>2021год</t>
  </si>
  <si>
    <t>09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</si>
  <si>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</si>
  <si>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</si>
  <si>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14</t>
  </si>
  <si>
    <t>Мероприятия по комплексным мерам по противодействию экстремизму и терроризму</t>
  </si>
  <si>
    <t>01 13 000200</t>
  </si>
  <si>
    <t>Культура, кинематография</t>
  </si>
  <si>
    <t>Администрация МО "Кокоринское сельское поселение"</t>
  </si>
  <si>
    <t>870</t>
  </si>
  <si>
    <t>Другие общегосударственные вопросы</t>
  </si>
  <si>
    <t>Материально – техническое обеспечение работников администрации МО "Кокоринское сельское поселение"</t>
  </si>
  <si>
    <t>Уплата иных платежей</t>
  </si>
  <si>
    <t>Резервные средства</t>
  </si>
  <si>
    <t>Резервный фонд администрации МО "Кокоринское сельское поселение"</t>
  </si>
  <si>
    <t>Другие вопросы вобластти физической культуры и спорта</t>
  </si>
  <si>
    <t>2</t>
  </si>
  <si>
    <t>99 0 01 00101</t>
  </si>
  <si>
    <t>01 1 02 00202</t>
  </si>
  <si>
    <t>01 0 Л0 00101</t>
  </si>
  <si>
    <t>01 1 02 51180</t>
  </si>
  <si>
    <t>01 2 02 00202</t>
  </si>
  <si>
    <t>01 2 02 00207</t>
  </si>
  <si>
    <t>01 2 01 00209</t>
  </si>
  <si>
    <t>01 3 01 00101</t>
  </si>
  <si>
    <t>01 3 01 00100</t>
  </si>
  <si>
    <t>01 3 02 00101</t>
  </si>
  <si>
    <t>01 3 02 00100</t>
  </si>
  <si>
    <t>99 0 03 00101</t>
  </si>
  <si>
    <t>01 0 Л0 00100</t>
  </si>
  <si>
    <t>утв21</t>
  </si>
  <si>
    <t>604,43</t>
  </si>
  <si>
    <t>182,54</t>
  </si>
  <si>
    <t>9</t>
  </si>
  <si>
    <t>2480,71</t>
  </si>
  <si>
    <t>763,7</t>
  </si>
  <si>
    <t>1795</t>
  </si>
  <si>
    <t>3244,41</t>
  </si>
  <si>
    <t>5039,41</t>
  </si>
  <si>
    <t>161</t>
  </si>
  <si>
    <t>48,9</t>
  </si>
  <si>
    <t>209,9</t>
  </si>
  <si>
    <t>50</t>
  </si>
  <si>
    <t>349,34</t>
  </si>
  <si>
    <t>105,5</t>
  </si>
  <si>
    <t>454,84</t>
  </si>
  <si>
    <t>146,08</t>
  </si>
  <si>
    <t>698,68</t>
  </si>
  <si>
    <t>211</t>
  </si>
  <si>
    <t>909,68</t>
  </si>
  <si>
    <t>7122,35</t>
  </si>
  <si>
    <t>786,97</t>
  </si>
  <si>
    <t>500</t>
  </si>
  <si>
    <t>112,92</t>
  </si>
  <si>
    <t>Непрограммные направления деятельности</t>
  </si>
  <si>
    <t>99 0 01 00100</t>
  </si>
  <si>
    <t>99 0 00 00000</t>
  </si>
  <si>
    <t>Глава муниципального образования</t>
  </si>
  <si>
    <t>Материально-техническое обеспечение функций органов местного самоуправления</t>
  </si>
  <si>
    <t>Расходы на выплаты работникам и обеспечение функций органов местного самоуправления и учреждений</t>
  </si>
  <si>
    <t>Подпрограмма "Устойчивое развитие систем жизнеобеспечения"</t>
  </si>
  <si>
    <t>01 2 02 00200</t>
  </si>
  <si>
    <t>Мероприятия по предупреждению и ликвидации последствий чрезвычайных ситуаций и стихийных бедствий</t>
  </si>
  <si>
    <t>Профилактика экстремизма и терроризма на территории муниципального образования</t>
  </si>
  <si>
    <t>01 3 00 00000</t>
  </si>
  <si>
    <t>Материально – техническое обеспечение работников в сфере культуры</t>
  </si>
  <si>
    <t>Материально – техническое обеспечение работников в сфере физической культуры и спорта</t>
  </si>
  <si>
    <t>99 0 01 00000</t>
  </si>
  <si>
    <t>Заместитель Председателя представительного органа муниципального образования Кокоринское сельское поселение</t>
  </si>
  <si>
    <t>99 0 03 00000</t>
  </si>
  <si>
    <t>99 0 03 00100</t>
  </si>
  <si>
    <t>01 0 00 00000</t>
  </si>
  <si>
    <t>Муниципальная программа "Комплексное развитие территорий МО Кокоринское сельское поселение</t>
  </si>
  <si>
    <t xml:space="preserve">Повышение эффективности деятельности Администрации муниципального образования Кокоринское сельское поселение </t>
  </si>
  <si>
    <t>01 0 Л0 00000</t>
  </si>
  <si>
    <t>Расходы на обеспечение функций заместителя Председателя представительного органа муниципального образования</t>
  </si>
  <si>
    <t>Подпрограмма  "Развитие экономического и налогового потенциала"</t>
  </si>
  <si>
    <t>01 1 00 00000</t>
  </si>
  <si>
    <t>01 1 02 00000</t>
  </si>
  <si>
    <t>Организация и проведение мероприятий в сфере финансов</t>
  </si>
  <si>
    <t>01 1 02 00200</t>
  </si>
  <si>
    <t xml:space="preserve">Материально-техническое обеспечение администрации МО Кокоринское сельское поселение </t>
  </si>
  <si>
    <t xml:space="preserve">Прочая закупка товаров,работ и услуг для обеспечения государственных (муниципальных) нужд </t>
  </si>
  <si>
    <t>01 3 01 00000</t>
  </si>
  <si>
    <t>Подпрограмма "Развитие социально-культурной сферы"</t>
  </si>
  <si>
    <t xml:space="preserve">Развитие культуры и молодежной политики </t>
  </si>
  <si>
    <t>Материально-техническое обеспечение в сфере молодежной политики</t>
  </si>
  <si>
    <t>01 2 00 00000</t>
  </si>
  <si>
    <t>01 2 01 00000</t>
  </si>
  <si>
    <t>Высшее должностное лицо</t>
  </si>
  <si>
    <t>Муниципальная программа "Комплексное развитие территорий МО Кокоринское сельское поселение"</t>
  </si>
  <si>
    <r>
      <t>Материально-техническое обеспечение администрации МО Кокоринское сельское поселение в рамках муниципальной программы "Комплексное развитие территории МО Кокоринское сельское поселение</t>
    </r>
    <r>
      <rPr>
        <b/>
        <sz val="10"/>
        <color indexed="8"/>
        <rFont val="Times New Roman"/>
        <family val="1"/>
        <charset val="204"/>
      </rPr>
      <t>"</t>
    </r>
  </si>
  <si>
    <t>Основное мероприятие "Обеспечение безопасности населения"</t>
  </si>
  <si>
    <t>Основное мероприятие культуры и молодежной политики"</t>
  </si>
  <si>
    <t>01 3 02 00000</t>
  </si>
  <si>
    <t>Основное мероприятие "Обеспечение эффективного управления муниципальными финансами"</t>
  </si>
  <si>
    <t>Основное мероприятие "Обеспечение развития благоустройства"</t>
  </si>
  <si>
    <t>Организация и проведение мероприятий в сфере благоустройства</t>
  </si>
  <si>
    <t>01 2 01 00200</t>
  </si>
  <si>
    <t>Повышения уровня благоустройства на территории МО Кокоринскок сельское поселение</t>
  </si>
  <si>
    <t>тыс.руб</t>
  </si>
  <si>
    <t>непрограммные направления деятельности</t>
  </si>
  <si>
    <t>замесититель председателя представительного органа муниципального образования Кокоринское сельское поселение</t>
  </si>
  <si>
    <t>Основное мероприятие "обеспечение развития благоустройства"</t>
  </si>
  <si>
    <t>всего расходов</t>
  </si>
  <si>
    <t>99 001 00100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</si>
  <si>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Кокоринское  сельское поселение   «О  бюджете
муниципального образования Кокоринское  сельское поселение
на 2022 год и на плановый период 2023  и 2024 годов»</t>
  </si>
  <si>
    <t>Ведомственная структура расходов бюджета муниципального образования Кокоринское  сельское поселение на 2022год</t>
  </si>
  <si>
    <t>2022год</t>
  </si>
  <si>
    <t>160</t>
  </si>
  <si>
    <t>660</t>
  </si>
  <si>
    <t>1295,58</t>
  </si>
  <si>
    <t>605</t>
  </si>
  <si>
    <t>1950,58</t>
  </si>
  <si>
    <t>150,28</t>
  </si>
  <si>
    <t>65,02</t>
  </si>
  <si>
    <t>215,3</t>
  </si>
  <si>
    <t>20</t>
  </si>
  <si>
    <t>356,89</t>
  </si>
  <si>
    <t>107,78</t>
  </si>
  <si>
    <t>464,67</t>
  </si>
  <si>
    <t>30</t>
  </si>
  <si>
    <t>624,96</t>
  </si>
  <si>
    <t>118,72</t>
  </si>
  <si>
    <t>утв22</t>
  </si>
  <si>
    <t>3279,58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</si>
  <si>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Кокоринское  сельское поселение   «О  бюджете
муниципального образования Кокоринское  сельское поселение
на 2022 год и на плановый период 2023 и 2024 годов»</t>
  </si>
  <si>
    <t>Ведомственная структура расходов бюджета муниципального образования Кокоринское  сельское поселение на 2023-2024 года</t>
  </si>
  <si>
    <t>2023год</t>
  </si>
  <si>
    <t>2024 год</t>
  </si>
  <si>
    <t xml:space="preserve">2023утв </t>
  </si>
  <si>
    <t>4964,23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</si>
</sst>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\ _₽_-;\-* #,##0\ _₽_-;_-* &quot;-&quot;??\ _₽_-;_-@_-"/>
    <numFmt numFmtId="168" formatCode="_-* #,##0_р_._-;\-* #,##0_р_._-;_-* &quot;-&quot;??_р_._-;_-@_-"/>
  </numFmts>
  <fonts count="2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>
      <alignment vertical="top"/>
    </xf>
    <xf numFmtId="0" fontId="19" fillId="0" borderId="0"/>
    <xf numFmtId="0" fontId="19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10" fillId="0" borderId="0" xfId="0" applyFont="1"/>
    <xf numFmtId="0" fontId="3" fillId="0" borderId="0" xfId="0" applyFont="1"/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2" xfId="0" applyFont="1" applyFill="1" applyBorder="1" applyAlignment="1"/>
    <xf numFmtId="165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8" fillId="0" borderId="1" xfId="5" applyFont="1" applyFill="1" applyBorder="1" applyAlignment="1">
      <alignment horizontal="justify" vertical="justify" wrapText="1"/>
    </xf>
    <xf numFmtId="49" fontId="8" fillId="0" borderId="1" xfId="5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/>
    </xf>
    <xf numFmtId="167" fontId="6" fillId="0" borderId="1" xfId="8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center" wrapText="1" shrinkToFit="1"/>
    </xf>
    <xf numFmtId="0" fontId="8" fillId="2" borderId="1" xfId="5" applyFont="1" applyFill="1" applyBorder="1" applyAlignment="1">
      <alignment horizontal="justify" vertical="justify" wrapText="1"/>
    </xf>
    <xf numFmtId="0" fontId="6" fillId="2" borderId="3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/>
    </xf>
    <xf numFmtId="49" fontId="6" fillId="2" borderId="1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shrinkToFit="1"/>
    </xf>
    <xf numFmtId="49" fontId="8" fillId="2" borderId="1" xfId="5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5" applyNumberFormat="1" applyFont="1" applyFill="1" applyBorder="1" applyAlignment="1">
      <alignment horizont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1" xfId="5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168" fontId="6" fillId="2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top" wrapText="1"/>
    </xf>
    <xf numFmtId="49" fontId="8" fillId="4" borderId="0" xfId="0" applyNumberFormat="1" applyFont="1" applyFill="1" applyAlignment="1">
      <alignment horizontal="center" vertical="top" wrapText="1"/>
    </xf>
    <xf numFmtId="0" fontId="15" fillId="4" borderId="2" xfId="0" applyFont="1" applyFill="1" applyBorder="1" applyAlignment="1"/>
    <xf numFmtId="49" fontId="6" fillId="4" borderId="1" xfId="0" applyNumberFormat="1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wrapText="1"/>
    </xf>
    <xf numFmtId="49" fontId="8" fillId="4" borderId="1" xfId="0" applyNumberFormat="1" applyFont="1" applyFill="1" applyBorder="1" applyAlignment="1">
      <alignment horizontal="center" wrapText="1"/>
    </xf>
    <xf numFmtId="49" fontId="15" fillId="4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shrinkToFit="1"/>
    </xf>
    <xf numFmtId="49" fontId="8" fillId="4" borderId="1" xfId="5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165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165" fontId="8" fillId="0" borderId="1" xfId="0" applyNumberFormat="1" applyFont="1" applyBorder="1"/>
    <xf numFmtId="165" fontId="8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4" fillId="0" borderId="0" xfId="0" applyFont="1" applyFill="1" applyAlignment="1"/>
    <xf numFmtId="0" fontId="0" fillId="0" borderId="0" xfId="0" applyAlignment="1"/>
    <xf numFmtId="0" fontId="9" fillId="0" borderId="0" xfId="0" applyFont="1" applyAlignment="1">
      <alignment horizontal="right" wrapText="1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129"/>
  <sheetViews>
    <sheetView topLeftCell="A93" zoomScale="90" zoomScaleNormal="90" workbookViewId="0">
      <selection activeCell="L128" sqref="L128"/>
    </sheetView>
  </sheetViews>
  <sheetFormatPr defaultRowHeight="12.75"/>
  <cols>
    <col min="1" max="1" width="57.7109375" style="2" customWidth="1"/>
    <col min="2" max="2" width="8.42578125" style="2" customWidth="1"/>
    <col min="3" max="3" width="7.42578125" style="4" customWidth="1"/>
    <col min="4" max="4" width="6.7109375" style="4" customWidth="1"/>
    <col min="5" max="5" width="16.42578125" style="69" customWidth="1"/>
    <col min="6" max="6" width="8.85546875" style="60" customWidth="1"/>
    <col min="7" max="7" width="10.7109375" style="4" hidden="1" customWidth="1"/>
    <col min="8" max="8" width="15.42578125" style="33" hidden="1" customWidth="1"/>
    <col min="9" max="10" width="16.140625" style="32" hidden="1" customWidth="1"/>
    <col min="11" max="11" width="16.140625" style="32" customWidth="1"/>
    <col min="12" max="12" width="17.140625" style="33" customWidth="1"/>
    <col min="13" max="13" width="9.140625" style="5" hidden="1" customWidth="1"/>
    <col min="14" max="14" width="9.140625" style="5" customWidth="1"/>
    <col min="15" max="16384" width="9.140625" style="5"/>
  </cols>
  <sheetData>
    <row r="1" spans="1:14" ht="112.5" customHeight="1">
      <c r="A1" s="1"/>
      <c r="B1" s="1"/>
      <c r="C1" s="1"/>
      <c r="E1" s="101" t="s">
        <v>198</v>
      </c>
      <c r="F1" s="102"/>
      <c r="G1" s="102"/>
      <c r="H1" s="102"/>
      <c r="I1" s="102"/>
      <c r="J1" s="102"/>
      <c r="K1" s="102"/>
      <c r="L1" s="102"/>
      <c r="M1" s="102"/>
      <c r="N1" s="96"/>
    </row>
    <row r="2" spans="1:14" ht="16.5" customHeight="1">
      <c r="B2" s="3"/>
      <c r="G2" s="15"/>
      <c r="H2" s="16"/>
      <c r="I2" s="16"/>
      <c r="J2" s="16"/>
      <c r="K2" s="16"/>
      <c r="L2" s="16"/>
    </row>
    <row r="3" spans="1:14" s="6" customFormat="1" ht="47.25" customHeight="1">
      <c r="A3" s="103" t="s">
        <v>199</v>
      </c>
      <c r="B3" s="103"/>
      <c r="C3" s="103"/>
      <c r="D3" s="103"/>
      <c r="E3" s="103"/>
      <c r="F3" s="103"/>
      <c r="G3" s="103"/>
      <c r="H3" s="103"/>
      <c r="I3" s="104"/>
      <c r="J3" s="105"/>
      <c r="K3" s="105"/>
      <c r="L3" s="105"/>
    </row>
    <row r="4" spans="1:14" ht="15.75">
      <c r="A4" s="17"/>
      <c r="B4" s="17"/>
      <c r="C4" s="17"/>
      <c r="D4" s="17"/>
      <c r="E4" s="18"/>
      <c r="F4" s="19"/>
      <c r="G4" s="81"/>
      <c r="H4" s="19"/>
      <c r="I4" s="35" t="s">
        <v>77</v>
      </c>
      <c r="L4" s="95" t="s">
        <v>192</v>
      </c>
    </row>
    <row r="5" spans="1:14" ht="25.5">
      <c r="A5" s="46" t="s">
        <v>8</v>
      </c>
      <c r="B5" s="46"/>
      <c r="C5" s="45" t="s">
        <v>17</v>
      </c>
      <c r="D5" s="45" t="s">
        <v>18</v>
      </c>
      <c r="E5" s="45" t="s">
        <v>19</v>
      </c>
      <c r="F5" s="61" t="s">
        <v>20</v>
      </c>
      <c r="G5" s="82" t="s">
        <v>122</v>
      </c>
      <c r="H5" s="47" t="s">
        <v>79</v>
      </c>
      <c r="I5" s="47" t="s">
        <v>92</v>
      </c>
      <c r="J5" s="82" t="s">
        <v>216</v>
      </c>
      <c r="K5" s="47" t="s">
        <v>79</v>
      </c>
      <c r="L5" s="47" t="s">
        <v>200</v>
      </c>
    </row>
    <row r="6" spans="1:14">
      <c r="A6" s="44">
        <v>1</v>
      </c>
      <c r="B6" s="44">
        <v>2</v>
      </c>
      <c r="C6" s="45" t="s">
        <v>108</v>
      </c>
      <c r="D6" s="45" t="s">
        <v>9</v>
      </c>
      <c r="E6" s="45" t="s">
        <v>10</v>
      </c>
      <c r="F6" s="61" t="s">
        <v>11</v>
      </c>
      <c r="G6" s="82" t="s">
        <v>12</v>
      </c>
      <c r="H6" s="73">
        <v>6</v>
      </c>
      <c r="I6" s="48">
        <v>7</v>
      </c>
      <c r="J6" s="82" t="s">
        <v>12</v>
      </c>
      <c r="K6" s="73">
        <v>6</v>
      </c>
      <c r="L6" s="48">
        <v>6</v>
      </c>
    </row>
    <row r="7" spans="1:14" hidden="1">
      <c r="A7" s="49"/>
      <c r="B7" s="50"/>
      <c r="C7" s="50"/>
      <c r="D7" s="50"/>
      <c r="E7" s="50"/>
      <c r="F7" s="62"/>
      <c r="G7" s="83"/>
      <c r="H7" s="51"/>
      <c r="I7" s="51"/>
      <c r="J7" s="83"/>
      <c r="K7" s="41"/>
      <c r="L7" s="51"/>
    </row>
    <row r="8" spans="1:14">
      <c r="A8" s="49" t="s">
        <v>100</v>
      </c>
      <c r="B8" s="45" t="s">
        <v>22</v>
      </c>
      <c r="C8" s="45"/>
      <c r="D8" s="45"/>
      <c r="E8" s="45"/>
      <c r="F8" s="61"/>
      <c r="G8" s="82" t="s">
        <v>142</v>
      </c>
      <c r="H8" s="51"/>
      <c r="I8" s="41"/>
      <c r="J8" s="82" t="s">
        <v>223</v>
      </c>
      <c r="K8" s="41">
        <f>L8-J8</f>
        <v>162.67000000000007</v>
      </c>
      <c r="L8" s="51">
        <v>5126.8999999999996</v>
      </c>
    </row>
    <row r="9" spans="1:14">
      <c r="A9" s="49" t="s">
        <v>21</v>
      </c>
      <c r="B9" s="28" t="s">
        <v>22</v>
      </c>
      <c r="C9" s="25" t="s">
        <v>23</v>
      </c>
      <c r="D9" s="28"/>
      <c r="E9" s="28"/>
      <c r="F9" s="63"/>
      <c r="G9" s="84" t="s">
        <v>143</v>
      </c>
      <c r="H9" s="51">
        <v>-2006.8</v>
      </c>
      <c r="I9" s="41">
        <f>I10+I19+I26+I40+I48</f>
        <v>5115.55</v>
      </c>
      <c r="J9" s="84" t="s">
        <v>217</v>
      </c>
      <c r="K9" s="41">
        <f>L9-J9</f>
        <v>700.12000000000035</v>
      </c>
      <c r="L9" s="51">
        <f>L10+L18+L40+L48</f>
        <v>3979.7000000000003</v>
      </c>
    </row>
    <row r="10" spans="1:14" ht="38.25">
      <c r="A10" s="49" t="s">
        <v>24</v>
      </c>
      <c r="B10" s="28" t="s">
        <v>22</v>
      </c>
      <c r="C10" s="25" t="s">
        <v>23</v>
      </c>
      <c r="D10" s="25" t="s">
        <v>25</v>
      </c>
      <c r="E10" s="28"/>
      <c r="F10" s="63"/>
      <c r="G10" s="84" t="s">
        <v>143</v>
      </c>
      <c r="H10" s="51">
        <f t="shared" ref="H10:H97" si="0">I10-G10</f>
        <v>23.620000000000005</v>
      </c>
      <c r="I10" s="51">
        <f>I11</f>
        <v>810.59</v>
      </c>
      <c r="J10" s="84" t="s">
        <v>202</v>
      </c>
      <c r="K10" s="41">
        <f t="shared" ref="K10:K97" si="1">L10-J10</f>
        <v>-168.81</v>
      </c>
      <c r="L10" s="41">
        <f>L11</f>
        <v>491.19</v>
      </c>
    </row>
    <row r="11" spans="1:14">
      <c r="A11" s="11" t="s">
        <v>146</v>
      </c>
      <c r="B11" s="28" t="s">
        <v>22</v>
      </c>
      <c r="C11" s="28" t="s">
        <v>23</v>
      </c>
      <c r="D11" s="28" t="s">
        <v>25</v>
      </c>
      <c r="E11" s="28" t="s">
        <v>148</v>
      </c>
      <c r="F11" s="63"/>
      <c r="G11" s="84" t="s">
        <v>143</v>
      </c>
      <c r="H11" s="51">
        <f t="shared" si="0"/>
        <v>23.620000000000005</v>
      </c>
      <c r="I11" s="41">
        <f>I12</f>
        <v>810.59</v>
      </c>
      <c r="J11" s="84" t="s">
        <v>202</v>
      </c>
      <c r="K11" s="41">
        <f t="shared" si="1"/>
        <v>-168.81</v>
      </c>
      <c r="L11" s="41">
        <f>L12</f>
        <v>491.19</v>
      </c>
    </row>
    <row r="12" spans="1:14">
      <c r="A12" s="11" t="s">
        <v>181</v>
      </c>
      <c r="B12" s="28" t="s">
        <v>22</v>
      </c>
      <c r="C12" s="28" t="s">
        <v>23</v>
      </c>
      <c r="D12" s="28" t="s">
        <v>25</v>
      </c>
      <c r="E12" s="28" t="s">
        <v>159</v>
      </c>
      <c r="F12" s="63"/>
      <c r="G12" s="84" t="s">
        <v>143</v>
      </c>
      <c r="H12" s="51">
        <f t="shared" si="0"/>
        <v>23.620000000000005</v>
      </c>
      <c r="I12" s="41">
        <f>I13</f>
        <v>810.59</v>
      </c>
      <c r="J12" s="84" t="s">
        <v>202</v>
      </c>
      <c r="K12" s="41">
        <f t="shared" si="1"/>
        <v>-168.81</v>
      </c>
      <c r="L12" s="41">
        <f>L13</f>
        <v>491.19</v>
      </c>
    </row>
    <row r="13" spans="1:14">
      <c r="A13" s="11" t="s">
        <v>149</v>
      </c>
      <c r="B13" s="28" t="s">
        <v>22</v>
      </c>
      <c r="C13" s="28" t="s">
        <v>23</v>
      </c>
      <c r="D13" s="28" t="s">
        <v>25</v>
      </c>
      <c r="E13" s="28" t="s">
        <v>159</v>
      </c>
      <c r="F13" s="63"/>
      <c r="G13" s="84" t="s">
        <v>143</v>
      </c>
      <c r="H13" s="51">
        <f t="shared" si="0"/>
        <v>23.620000000000005</v>
      </c>
      <c r="I13" s="41">
        <f>I14</f>
        <v>810.59</v>
      </c>
      <c r="J13" s="84" t="s">
        <v>202</v>
      </c>
      <c r="K13" s="41">
        <f t="shared" si="1"/>
        <v>-168.81</v>
      </c>
      <c r="L13" s="41">
        <f>L14</f>
        <v>491.19</v>
      </c>
    </row>
    <row r="14" spans="1:14" ht="25.5">
      <c r="A14" s="11" t="s">
        <v>150</v>
      </c>
      <c r="B14" s="28" t="s">
        <v>22</v>
      </c>
      <c r="C14" s="28" t="s">
        <v>23</v>
      </c>
      <c r="D14" s="28" t="s">
        <v>25</v>
      </c>
      <c r="E14" s="28" t="s">
        <v>147</v>
      </c>
      <c r="F14" s="63"/>
      <c r="G14" s="84" t="s">
        <v>143</v>
      </c>
      <c r="H14" s="51">
        <f t="shared" si="0"/>
        <v>23.620000000000005</v>
      </c>
      <c r="I14" s="41">
        <f>I15</f>
        <v>810.59</v>
      </c>
      <c r="J14" s="84" t="s">
        <v>202</v>
      </c>
      <c r="K14" s="41">
        <f t="shared" si="1"/>
        <v>-168.81</v>
      </c>
      <c r="L14" s="41">
        <f>L15</f>
        <v>491.19</v>
      </c>
    </row>
    <row r="15" spans="1:14" ht="25.5">
      <c r="A15" s="11" t="s">
        <v>151</v>
      </c>
      <c r="B15" s="28" t="s">
        <v>22</v>
      </c>
      <c r="C15" s="28" t="s">
        <v>23</v>
      </c>
      <c r="D15" s="28" t="s">
        <v>25</v>
      </c>
      <c r="E15" s="28" t="s">
        <v>109</v>
      </c>
      <c r="F15" s="63"/>
      <c r="G15" s="84" t="s">
        <v>143</v>
      </c>
      <c r="H15" s="51">
        <f t="shared" si="0"/>
        <v>23.620000000000005</v>
      </c>
      <c r="I15" s="41">
        <f>I16+I17</f>
        <v>810.59</v>
      </c>
      <c r="J15" s="84" t="s">
        <v>202</v>
      </c>
      <c r="K15" s="41">
        <f t="shared" si="1"/>
        <v>-168.81</v>
      </c>
      <c r="L15" s="41">
        <f>L16+L17</f>
        <v>491.19</v>
      </c>
    </row>
    <row r="16" spans="1:14">
      <c r="A16" s="26" t="s">
        <v>56</v>
      </c>
      <c r="B16" s="28" t="s">
        <v>22</v>
      </c>
      <c r="C16" s="28" t="s">
        <v>23</v>
      </c>
      <c r="D16" s="28" t="s">
        <v>25</v>
      </c>
      <c r="E16" s="28" t="s">
        <v>109</v>
      </c>
      <c r="F16" s="63" t="s">
        <v>27</v>
      </c>
      <c r="G16" s="84" t="s">
        <v>123</v>
      </c>
      <c r="H16" s="51">
        <f t="shared" si="0"/>
        <v>18.1400000000001</v>
      </c>
      <c r="I16" s="41">
        <v>622.57000000000005</v>
      </c>
      <c r="J16" s="84" t="s">
        <v>144</v>
      </c>
      <c r="K16" s="41">
        <f t="shared" si="1"/>
        <v>-136.10000000000002</v>
      </c>
      <c r="L16" s="41">
        <f>294.21+69.69</f>
        <v>363.9</v>
      </c>
    </row>
    <row r="17" spans="1:12">
      <c r="A17" s="26" t="s">
        <v>57</v>
      </c>
      <c r="B17" s="28" t="s">
        <v>22</v>
      </c>
      <c r="C17" s="28" t="s">
        <v>23</v>
      </c>
      <c r="D17" s="28" t="s">
        <v>25</v>
      </c>
      <c r="E17" s="28" t="s">
        <v>109</v>
      </c>
      <c r="F17" s="63" t="s">
        <v>49</v>
      </c>
      <c r="G17" s="84" t="s">
        <v>124</v>
      </c>
      <c r="H17" s="51">
        <f t="shared" si="0"/>
        <v>5.4800000000000182</v>
      </c>
      <c r="I17" s="41">
        <v>188.02</v>
      </c>
      <c r="J17" s="84" t="s">
        <v>201</v>
      </c>
      <c r="K17" s="41">
        <f t="shared" si="1"/>
        <v>-32.709999999999994</v>
      </c>
      <c r="L17" s="41">
        <v>127.29</v>
      </c>
    </row>
    <row r="18" spans="1:12" ht="38.25">
      <c r="A18" s="24" t="s">
        <v>7</v>
      </c>
      <c r="B18" s="25" t="s">
        <v>22</v>
      </c>
      <c r="C18" s="25" t="s">
        <v>23</v>
      </c>
      <c r="D18" s="25"/>
      <c r="E18" s="25"/>
      <c r="F18" s="64"/>
      <c r="G18" s="85"/>
      <c r="H18" s="51">
        <f t="shared" si="0"/>
        <v>810.59</v>
      </c>
      <c r="I18" s="41">
        <f>I19</f>
        <v>810.59</v>
      </c>
      <c r="J18" s="85" t="s">
        <v>202</v>
      </c>
      <c r="K18" s="41">
        <f t="shared" si="1"/>
        <v>-171.59999999999997</v>
      </c>
      <c r="L18" s="51">
        <f>L19</f>
        <v>488.40000000000003</v>
      </c>
    </row>
    <row r="19" spans="1:12" ht="38.25">
      <c r="A19" s="24" t="s">
        <v>7</v>
      </c>
      <c r="B19" s="28" t="s">
        <v>22</v>
      </c>
      <c r="C19" s="27" t="s">
        <v>23</v>
      </c>
      <c r="D19" s="27" t="s">
        <v>29</v>
      </c>
      <c r="E19" s="28"/>
      <c r="F19" s="65"/>
      <c r="G19" s="86" t="s">
        <v>143</v>
      </c>
      <c r="H19" s="51">
        <f t="shared" si="0"/>
        <v>23.620000000000005</v>
      </c>
      <c r="I19" s="51">
        <f>I21</f>
        <v>810.59</v>
      </c>
      <c r="J19" s="86" t="s">
        <v>202</v>
      </c>
      <c r="K19" s="41">
        <f t="shared" si="1"/>
        <v>-171.59999999999997</v>
      </c>
      <c r="L19" s="41">
        <f>L21</f>
        <v>488.40000000000003</v>
      </c>
    </row>
    <row r="20" spans="1:12">
      <c r="A20" s="11" t="s">
        <v>146</v>
      </c>
      <c r="B20" s="28" t="s">
        <v>22</v>
      </c>
      <c r="C20" s="27" t="s">
        <v>23</v>
      </c>
      <c r="D20" s="27" t="s">
        <v>29</v>
      </c>
      <c r="E20" s="28" t="s">
        <v>148</v>
      </c>
      <c r="F20" s="65"/>
      <c r="G20" s="86" t="s">
        <v>143</v>
      </c>
      <c r="H20" s="51">
        <f t="shared" si="0"/>
        <v>23.620000000000005</v>
      </c>
      <c r="I20" s="41">
        <f>I21</f>
        <v>810.59</v>
      </c>
      <c r="J20" s="86" t="s">
        <v>202</v>
      </c>
      <c r="K20" s="41">
        <f t="shared" si="1"/>
        <v>-171.59999999999997</v>
      </c>
      <c r="L20" s="41">
        <f>L21</f>
        <v>488.40000000000003</v>
      </c>
    </row>
    <row r="21" spans="1:12" ht="25.5">
      <c r="A21" s="26" t="s">
        <v>160</v>
      </c>
      <c r="B21" s="28" t="s">
        <v>22</v>
      </c>
      <c r="C21" s="27" t="s">
        <v>23</v>
      </c>
      <c r="D21" s="27" t="s">
        <v>29</v>
      </c>
      <c r="E21" s="28" t="s">
        <v>161</v>
      </c>
      <c r="F21" s="65"/>
      <c r="G21" s="86" t="s">
        <v>143</v>
      </c>
      <c r="H21" s="51">
        <f t="shared" si="0"/>
        <v>23.620000000000005</v>
      </c>
      <c r="I21" s="41">
        <f>I23</f>
        <v>810.59</v>
      </c>
      <c r="J21" s="86" t="s">
        <v>202</v>
      </c>
      <c r="K21" s="41">
        <f t="shared" si="1"/>
        <v>-171.59999999999997</v>
      </c>
      <c r="L21" s="41">
        <f>L23</f>
        <v>488.40000000000003</v>
      </c>
    </row>
    <row r="22" spans="1:12" ht="25.5">
      <c r="A22" s="75" t="s">
        <v>167</v>
      </c>
      <c r="B22" s="28" t="s">
        <v>22</v>
      </c>
      <c r="C22" s="27" t="s">
        <v>23</v>
      </c>
      <c r="D22" s="27" t="s">
        <v>29</v>
      </c>
      <c r="E22" s="28" t="s">
        <v>162</v>
      </c>
      <c r="F22" s="65"/>
      <c r="G22" s="86" t="s">
        <v>143</v>
      </c>
      <c r="H22" s="51">
        <f t="shared" si="0"/>
        <v>23.620000000000005</v>
      </c>
      <c r="I22" s="41">
        <f>I21</f>
        <v>810.59</v>
      </c>
      <c r="J22" s="86" t="s">
        <v>202</v>
      </c>
      <c r="K22" s="41">
        <f t="shared" si="1"/>
        <v>-171.59999999999997</v>
      </c>
      <c r="L22" s="41">
        <f>L21</f>
        <v>488.40000000000003</v>
      </c>
    </row>
    <row r="23" spans="1:12" ht="25.5">
      <c r="A23" s="26" t="s">
        <v>151</v>
      </c>
      <c r="B23" s="28" t="s">
        <v>22</v>
      </c>
      <c r="C23" s="27" t="s">
        <v>23</v>
      </c>
      <c r="D23" s="27" t="s">
        <v>29</v>
      </c>
      <c r="E23" s="28" t="s">
        <v>120</v>
      </c>
      <c r="F23" s="65"/>
      <c r="G23" s="86" t="s">
        <v>143</v>
      </c>
      <c r="H23" s="51">
        <f t="shared" si="0"/>
        <v>23.620000000000005</v>
      </c>
      <c r="I23" s="41">
        <f>I24+I25</f>
        <v>810.59</v>
      </c>
      <c r="J23" s="86" t="s">
        <v>202</v>
      </c>
      <c r="K23" s="41">
        <f t="shared" si="1"/>
        <v>-171.59999999999997</v>
      </c>
      <c r="L23" s="41">
        <f>L24+L25</f>
        <v>488.40000000000003</v>
      </c>
    </row>
    <row r="24" spans="1:12">
      <c r="A24" s="26" t="s">
        <v>56</v>
      </c>
      <c r="B24" s="28" t="s">
        <v>22</v>
      </c>
      <c r="C24" s="27" t="s">
        <v>23</v>
      </c>
      <c r="D24" s="27" t="s">
        <v>29</v>
      </c>
      <c r="E24" s="28" t="s">
        <v>120</v>
      </c>
      <c r="F24" s="65" t="s">
        <v>27</v>
      </c>
      <c r="G24" s="86" t="s">
        <v>123</v>
      </c>
      <c r="H24" s="51">
        <f t="shared" si="0"/>
        <v>18.1400000000001</v>
      </c>
      <c r="I24" s="41">
        <v>622.57000000000005</v>
      </c>
      <c r="J24" s="86" t="s">
        <v>144</v>
      </c>
      <c r="K24" s="41">
        <f t="shared" si="1"/>
        <v>-138.88999999999999</v>
      </c>
      <c r="L24" s="41">
        <f>291.21+69.9</f>
        <v>361.11</v>
      </c>
    </row>
    <row r="25" spans="1:12">
      <c r="A25" s="26" t="s">
        <v>76</v>
      </c>
      <c r="B25" s="28" t="s">
        <v>22</v>
      </c>
      <c r="C25" s="27" t="s">
        <v>23</v>
      </c>
      <c r="D25" s="27" t="s">
        <v>29</v>
      </c>
      <c r="E25" s="28" t="s">
        <v>120</v>
      </c>
      <c r="F25" s="65" t="s">
        <v>49</v>
      </c>
      <c r="G25" s="86" t="s">
        <v>124</v>
      </c>
      <c r="H25" s="51">
        <f t="shared" si="0"/>
        <v>5.4800000000000182</v>
      </c>
      <c r="I25" s="41">
        <v>188.02</v>
      </c>
      <c r="J25" s="86" t="s">
        <v>201</v>
      </c>
      <c r="K25" s="41">
        <f t="shared" si="1"/>
        <v>-32.709999999999994</v>
      </c>
      <c r="L25" s="41">
        <v>127.29</v>
      </c>
    </row>
    <row r="26" spans="1:12" ht="38.25" hidden="1">
      <c r="A26" s="26" t="s">
        <v>6</v>
      </c>
      <c r="B26" s="28" t="s">
        <v>22</v>
      </c>
      <c r="C26" s="28" t="s">
        <v>23</v>
      </c>
      <c r="D26" s="28"/>
      <c r="E26" s="28"/>
      <c r="F26" s="63"/>
      <c r="G26" s="84" t="s">
        <v>144</v>
      </c>
      <c r="H26" s="51">
        <f t="shared" si="0"/>
        <v>3.3899999999999864</v>
      </c>
      <c r="I26" s="41">
        <f>I27</f>
        <v>503.39</v>
      </c>
      <c r="J26" s="84"/>
      <c r="K26" s="41">
        <f t="shared" si="1"/>
        <v>0</v>
      </c>
      <c r="L26" s="41">
        <f>L27</f>
        <v>0</v>
      </c>
    </row>
    <row r="27" spans="1:12" ht="38.25" hidden="1">
      <c r="A27" s="72" t="s">
        <v>6</v>
      </c>
      <c r="B27" s="28" t="s">
        <v>22</v>
      </c>
      <c r="C27" s="25" t="s">
        <v>23</v>
      </c>
      <c r="D27" s="25" t="s">
        <v>31</v>
      </c>
      <c r="E27" s="28"/>
      <c r="F27" s="63"/>
      <c r="G27" s="84" t="s">
        <v>144</v>
      </c>
      <c r="H27" s="51">
        <f t="shared" si="0"/>
        <v>3.3899999999999864</v>
      </c>
      <c r="I27" s="41">
        <f>I28</f>
        <v>503.39</v>
      </c>
      <c r="J27" s="84"/>
      <c r="K27" s="41">
        <f t="shared" si="1"/>
        <v>0</v>
      </c>
      <c r="L27" s="51">
        <f>L28</f>
        <v>0</v>
      </c>
    </row>
    <row r="28" spans="1:12" ht="25.5" hidden="1">
      <c r="A28" s="78" t="s">
        <v>182</v>
      </c>
      <c r="B28" s="28" t="s">
        <v>22</v>
      </c>
      <c r="C28" s="28" t="s">
        <v>23</v>
      </c>
      <c r="D28" s="28" t="s">
        <v>31</v>
      </c>
      <c r="E28" s="28" t="s">
        <v>163</v>
      </c>
      <c r="F28" s="63"/>
      <c r="G28" s="84" t="s">
        <v>144</v>
      </c>
      <c r="H28" s="51">
        <f t="shared" si="0"/>
        <v>3.3899999999999864</v>
      </c>
      <c r="I28" s="41">
        <f>I29</f>
        <v>503.39</v>
      </c>
      <c r="J28" s="84"/>
      <c r="K28" s="41">
        <f t="shared" si="1"/>
        <v>0</v>
      </c>
      <c r="L28" s="41">
        <f>L29</f>
        <v>0</v>
      </c>
    </row>
    <row r="29" spans="1:12" ht="25.5" hidden="1">
      <c r="A29" s="26" t="s">
        <v>165</v>
      </c>
      <c r="B29" s="28" t="s">
        <v>22</v>
      </c>
      <c r="C29" s="28" t="s">
        <v>23</v>
      </c>
      <c r="D29" s="28" t="s">
        <v>31</v>
      </c>
      <c r="E29" s="28" t="s">
        <v>166</v>
      </c>
      <c r="F29" s="63"/>
      <c r="G29" s="84" t="s">
        <v>144</v>
      </c>
      <c r="H29" s="51">
        <f t="shared" si="0"/>
        <v>3.3899999999999864</v>
      </c>
      <c r="I29" s="41">
        <f>I30</f>
        <v>503.39</v>
      </c>
      <c r="J29" s="84"/>
      <c r="K29" s="41">
        <f t="shared" si="1"/>
        <v>0</v>
      </c>
      <c r="L29" s="41">
        <f>L30</f>
        <v>0</v>
      </c>
    </row>
    <row r="30" spans="1:12" ht="51" hidden="1">
      <c r="A30" s="11" t="s">
        <v>183</v>
      </c>
      <c r="B30" s="28" t="s">
        <v>22</v>
      </c>
      <c r="C30" s="28" t="s">
        <v>23</v>
      </c>
      <c r="D30" s="28" t="s">
        <v>31</v>
      </c>
      <c r="E30" s="28" t="s">
        <v>121</v>
      </c>
      <c r="F30" s="63"/>
      <c r="G30" s="84" t="s">
        <v>144</v>
      </c>
      <c r="H30" s="51">
        <f t="shared" si="0"/>
        <v>3.3899999999999864</v>
      </c>
      <c r="I30" s="41">
        <f>I31</f>
        <v>503.39</v>
      </c>
      <c r="J30" s="84"/>
      <c r="K30" s="41">
        <f t="shared" si="1"/>
        <v>0</v>
      </c>
      <c r="L30" s="41">
        <f>L31</f>
        <v>0</v>
      </c>
    </row>
    <row r="31" spans="1:12" ht="25.5" hidden="1">
      <c r="A31" s="11" t="s">
        <v>151</v>
      </c>
      <c r="B31" s="28" t="s">
        <v>22</v>
      </c>
      <c r="C31" s="28" t="s">
        <v>23</v>
      </c>
      <c r="D31" s="28" t="s">
        <v>31</v>
      </c>
      <c r="E31" s="28" t="s">
        <v>111</v>
      </c>
      <c r="F31" s="63"/>
      <c r="G31" s="84" t="s">
        <v>144</v>
      </c>
      <c r="H31" s="51">
        <f t="shared" si="0"/>
        <v>3.3899999999999864</v>
      </c>
      <c r="I31" s="41">
        <f>I32+I33</f>
        <v>503.39</v>
      </c>
      <c r="J31" s="84"/>
      <c r="K31" s="41">
        <f t="shared" si="1"/>
        <v>0</v>
      </c>
      <c r="L31" s="41">
        <f>L32+L33</f>
        <v>0</v>
      </c>
    </row>
    <row r="32" spans="1:12" hidden="1">
      <c r="A32" s="53" t="s">
        <v>56</v>
      </c>
      <c r="B32" s="28" t="s">
        <v>22</v>
      </c>
      <c r="C32" s="28" t="s">
        <v>23</v>
      </c>
      <c r="D32" s="28" t="s">
        <v>31</v>
      </c>
      <c r="E32" s="28" t="s">
        <v>111</v>
      </c>
      <c r="F32" s="66" t="s">
        <v>27</v>
      </c>
      <c r="G32" s="87"/>
      <c r="H32" s="51">
        <f t="shared" si="0"/>
        <v>386.63</v>
      </c>
      <c r="I32" s="41">
        <v>386.63</v>
      </c>
      <c r="J32" s="87"/>
      <c r="K32" s="41">
        <f t="shared" si="1"/>
        <v>0</v>
      </c>
      <c r="L32" s="41"/>
    </row>
    <row r="33" spans="1:12" ht="38.25" hidden="1">
      <c r="A33" s="53" t="s">
        <v>59</v>
      </c>
      <c r="B33" s="28" t="s">
        <v>22</v>
      </c>
      <c r="C33" s="28" t="s">
        <v>23</v>
      </c>
      <c r="D33" s="28" t="s">
        <v>31</v>
      </c>
      <c r="E33" s="28" t="s">
        <v>111</v>
      </c>
      <c r="F33" s="66" t="s">
        <v>49</v>
      </c>
      <c r="G33" s="87"/>
      <c r="H33" s="51">
        <f t="shared" si="0"/>
        <v>116.76</v>
      </c>
      <c r="I33" s="41">
        <v>116.76</v>
      </c>
      <c r="J33" s="87"/>
      <c r="K33" s="41">
        <f t="shared" si="1"/>
        <v>0</v>
      </c>
      <c r="L33" s="41"/>
    </row>
    <row r="34" spans="1:12" ht="25.5" hidden="1">
      <c r="A34" s="53" t="s">
        <v>87</v>
      </c>
      <c r="B34" s="28" t="s">
        <v>22</v>
      </c>
      <c r="C34" s="28" t="s">
        <v>23</v>
      </c>
      <c r="D34" s="28" t="s">
        <v>31</v>
      </c>
      <c r="E34" s="28" t="s">
        <v>51</v>
      </c>
      <c r="F34" s="63"/>
      <c r="G34" s="84"/>
      <c r="H34" s="51">
        <f t="shared" si="0"/>
        <v>0</v>
      </c>
      <c r="I34" s="41">
        <f>I35+I36+I37+I38+I39</f>
        <v>0</v>
      </c>
      <c r="J34" s="84"/>
      <c r="K34" s="41">
        <f t="shared" si="1"/>
        <v>0</v>
      </c>
      <c r="L34" s="41">
        <f>L35+L36+L37+L38+L39</f>
        <v>0</v>
      </c>
    </row>
    <row r="35" spans="1:12" ht="25.5" hidden="1">
      <c r="A35" s="53" t="s">
        <v>60</v>
      </c>
      <c r="B35" s="28" t="s">
        <v>22</v>
      </c>
      <c r="C35" s="28" t="s">
        <v>23</v>
      </c>
      <c r="D35" s="28" t="s">
        <v>31</v>
      </c>
      <c r="E35" s="28" t="s">
        <v>51</v>
      </c>
      <c r="F35" s="59" t="s">
        <v>30</v>
      </c>
      <c r="G35" s="88"/>
      <c r="H35" s="51">
        <f t="shared" si="0"/>
        <v>0</v>
      </c>
      <c r="I35" s="41">
        <v>0</v>
      </c>
      <c r="J35" s="88"/>
      <c r="K35" s="41">
        <f t="shared" si="1"/>
        <v>0</v>
      </c>
      <c r="L35" s="41">
        <v>0</v>
      </c>
    </row>
    <row r="36" spans="1:12" ht="25.5" hidden="1">
      <c r="A36" s="53" t="s">
        <v>39</v>
      </c>
      <c r="B36" s="28" t="s">
        <v>22</v>
      </c>
      <c r="C36" s="28" t="s">
        <v>23</v>
      </c>
      <c r="D36" s="28" t="s">
        <v>31</v>
      </c>
      <c r="E36" s="28" t="s">
        <v>111</v>
      </c>
      <c r="F36" s="59">
        <v>244</v>
      </c>
      <c r="G36" s="88" t="s">
        <v>144</v>
      </c>
      <c r="H36" s="51">
        <f t="shared" si="0"/>
        <v>-500</v>
      </c>
      <c r="I36" s="41"/>
      <c r="J36" s="88" t="s">
        <v>144</v>
      </c>
      <c r="K36" s="41">
        <f t="shared" si="1"/>
        <v>-500</v>
      </c>
      <c r="L36" s="41"/>
    </row>
    <row r="37" spans="1:12" ht="76.5" hidden="1">
      <c r="A37" s="53" t="s">
        <v>61</v>
      </c>
      <c r="B37" s="28" t="s">
        <v>22</v>
      </c>
      <c r="C37" s="28" t="s">
        <v>23</v>
      </c>
      <c r="D37" s="28" t="s">
        <v>31</v>
      </c>
      <c r="E37" s="28" t="s">
        <v>51</v>
      </c>
      <c r="F37" s="66" t="s">
        <v>62</v>
      </c>
      <c r="G37" s="87"/>
      <c r="H37" s="51">
        <f t="shared" si="0"/>
        <v>0</v>
      </c>
      <c r="I37" s="41">
        <v>0</v>
      </c>
      <c r="J37" s="87"/>
      <c r="K37" s="41">
        <f t="shared" si="1"/>
        <v>0</v>
      </c>
      <c r="L37" s="41">
        <v>0</v>
      </c>
    </row>
    <row r="38" spans="1:12" hidden="1">
      <c r="A38" s="53" t="s">
        <v>34</v>
      </c>
      <c r="B38" s="28" t="s">
        <v>22</v>
      </c>
      <c r="C38" s="28" t="s">
        <v>23</v>
      </c>
      <c r="D38" s="28" t="s">
        <v>31</v>
      </c>
      <c r="E38" s="28" t="s">
        <v>51</v>
      </c>
      <c r="F38" s="66" t="s">
        <v>35</v>
      </c>
      <c r="G38" s="87"/>
      <c r="H38" s="51">
        <f t="shared" si="0"/>
        <v>0</v>
      </c>
      <c r="I38" s="41">
        <v>0</v>
      </c>
      <c r="J38" s="87"/>
      <c r="K38" s="41">
        <f t="shared" si="1"/>
        <v>0</v>
      </c>
      <c r="L38" s="41">
        <v>0</v>
      </c>
    </row>
    <row r="39" spans="1:12" ht="12" hidden="1" customHeight="1">
      <c r="A39" s="53" t="s">
        <v>63</v>
      </c>
      <c r="B39" s="28" t="s">
        <v>22</v>
      </c>
      <c r="C39" s="28" t="s">
        <v>23</v>
      </c>
      <c r="D39" s="28" t="s">
        <v>31</v>
      </c>
      <c r="E39" s="28" t="s">
        <v>51</v>
      </c>
      <c r="F39" s="66" t="s">
        <v>36</v>
      </c>
      <c r="G39" s="87"/>
      <c r="H39" s="51">
        <f t="shared" si="0"/>
        <v>0</v>
      </c>
      <c r="I39" s="41">
        <v>0</v>
      </c>
      <c r="J39" s="87"/>
      <c r="K39" s="41">
        <f t="shared" si="1"/>
        <v>0</v>
      </c>
      <c r="L39" s="41">
        <v>0</v>
      </c>
    </row>
    <row r="40" spans="1:12">
      <c r="A40" s="56" t="s">
        <v>5</v>
      </c>
      <c r="B40" s="25" t="s">
        <v>22</v>
      </c>
      <c r="C40" s="25" t="s">
        <v>23</v>
      </c>
      <c r="D40" s="28"/>
      <c r="E40" s="28"/>
      <c r="F40" s="63"/>
      <c r="G40" s="84" t="s">
        <v>125</v>
      </c>
      <c r="H40" s="51">
        <f t="shared" si="0"/>
        <v>0</v>
      </c>
      <c r="I40" s="41">
        <f t="shared" ref="I40:I46" si="2">I41</f>
        <v>9</v>
      </c>
      <c r="J40" s="84" t="s">
        <v>125</v>
      </c>
      <c r="K40" s="41">
        <f t="shared" si="1"/>
        <v>1</v>
      </c>
      <c r="L40" s="51">
        <f>L42</f>
        <v>10</v>
      </c>
    </row>
    <row r="41" spans="1:12" hidden="1">
      <c r="A41" s="56" t="s">
        <v>5</v>
      </c>
      <c r="B41" s="28" t="s">
        <v>22</v>
      </c>
      <c r="C41" s="25" t="s">
        <v>23</v>
      </c>
      <c r="D41" s="25" t="s">
        <v>37</v>
      </c>
      <c r="E41" s="28"/>
      <c r="F41" s="63"/>
      <c r="G41" s="84" t="s">
        <v>125</v>
      </c>
      <c r="H41" s="51">
        <f t="shared" si="0"/>
        <v>0</v>
      </c>
      <c r="I41" s="51">
        <f t="shared" si="2"/>
        <v>9</v>
      </c>
      <c r="J41" s="84" t="s">
        <v>125</v>
      </c>
      <c r="K41" s="41">
        <f t="shared" si="1"/>
        <v>-9</v>
      </c>
      <c r="L41" s="41"/>
    </row>
    <row r="42" spans="1:12" ht="25.5">
      <c r="A42" s="78" t="s">
        <v>182</v>
      </c>
      <c r="B42" s="28" t="s">
        <v>22</v>
      </c>
      <c r="C42" s="28" t="s">
        <v>23</v>
      </c>
      <c r="D42" s="28" t="s">
        <v>37</v>
      </c>
      <c r="E42" s="28" t="s">
        <v>163</v>
      </c>
      <c r="F42" s="63"/>
      <c r="G42" s="84" t="s">
        <v>125</v>
      </c>
      <c r="H42" s="51">
        <f t="shared" si="0"/>
        <v>0</v>
      </c>
      <c r="I42" s="41">
        <f t="shared" si="2"/>
        <v>9</v>
      </c>
      <c r="J42" s="84" t="s">
        <v>125</v>
      </c>
      <c r="K42" s="41">
        <f t="shared" si="1"/>
        <v>1</v>
      </c>
      <c r="L42" s="41">
        <f>L43</f>
        <v>10</v>
      </c>
    </row>
    <row r="43" spans="1:12" ht="25.5">
      <c r="A43" s="77" t="s">
        <v>168</v>
      </c>
      <c r="B43" s="28" t="s">
        <v>22</v>
      </c>
      <c r="C43" s="28" t="s">
        <v>23</v>
      </c>
      <c r="D43" s="28" t="s">
        <v>37</v>
      </c>
      <c r="E43" s="28" t="s">
        <v>169</v>
      </c>
      <c r="F43" s="63"/>
      <c r="G43" s="84" t="s">
        <v>125</v>
      </c>
      <c r="H43" s="51">
        <f t="shared" si="0"/>
        <v>0</v>
      </c>
      <c r="I43" s="41">
        <f t="shared" si="2"/>
        <v>9</v>
      </c>
      <c r="J43" s="84" t="s">
        <v>125</v>
      </c>
      <c r="K43" s="41">
        <f t="shared" si="1"/>
        <v>1</v>
      </c>
      <c r="L43" s="41">
        <f>L44</f>
        <v>10</v>
      </c>
    </row>
    <row r="44" spans="1:12" ht="25.5">
      <c r="A44" s="77" t="s">
        <v>187</v>
      </c>
      <c r="B44" s="28" t="s">
        <v>22</v>
      </c>
      <c r="C44" s="28" t="s">
        <v>23</v>
      </c>
      <c r="D44" s="28" t="s">
        <v>37</v>
      </c>
      <c r="E44" s="28" t="s">
        <v>170</v>
      </c>
      <c r="F44" s="63"/>
      <c r="G44" s="84" t="s">
        <v>125</v>
      </c>
      <c r="H44" s="51">
        <f t="shared" si="0"/>
        <v>0</v>
      </c>
      <c r="I44" s="41">
        <f t="shared" si="2"/>
        <v>9</v>
      </c>
      <c r="J44" s="84" t="s">
        <v>125</v>
      </c>
      <c r="K44" s="41">
        <f t="shared" si="1"/>
        <v>1</v>
      </c>
      <c r="L44" s="41">
        <f>L45</f>
        <v>10</v>
      </c>
    </row>
    <row r="45" spans="1:12">
      <c r="A45" s="77" t="s">
        <v>171</v>
      </c>
      <c r="B45" s="28" t="s">
        <v>22</v>
      </c>
      <c r="C45" s="28" t="s">
        <v>23</v>
      </c>
      <c r="D45" s="28" t="s">
        <v>37</v>
      </c>
      <c r="E45" s="28" t="s">
        <v>172</v>
      </c>
      <c r="F45" s="63"/>
      <c r="G45" s="84" t="s">
        <v>125</v>
      </c>
      <c r="H45" s="51">
        <f t="shared" si="0"/>
        <v>0</v>
      </c>
      <c r="I45" s="41">
        <f t="shared" si="2"/>
        <v>9</v>
      </c>
      <c r="J45" s="84" t="s">
        <v>125</v>
      </c>
      <c r="K45" s="41">
        <f t="shared" si="1"/>
        <v>1</v>
      </c>
      <c r="L45" s="41">
        <f>L46</f>
        <v>10</v>
      </c>
    </row>
    <row r="46" spans="1:12" ht="25.5">
      <c r="A46" s="54" t="s">
        <v>106</v>
      </c>
      <c r="B46" s="28" t="s">
        <v>22</v>
      </c>
      <c r="C46" s="28" t="s">
        <v>23</v>
      </c>
      <c r="D46" s="28" t="s">
        <v>37</v>
      </c>
      <c r="E46" s="28" t="s">
        <v>110</v>
      </c>
      <c r="F46" s="63"/>
      <c r="G46" s="84" t="s">
        <v>125</v>
      </c>
      <c r="H46" s="51">
        <f t="shared" si="0"/>
        <v>0</v>
      </c>
      <c r="I46" s="41">
        <f t="shared" si="2"/>
        <v>9</v>
      </c>
      <c r="J46" s="84" t="s">
        <v>125</v>
      </c>
      <c r="K46" s="41">
        <f t="shared" si="1"/>
        <v>1</v>
      </c>
      <c r="L46" s="41">
        <f>L47</f>
        <v>10</v>
      </c>
    </row>
    <row r="47" spans="1:12">
      <c r="A47" s="54" t="s">
        <v>105</v>
      </c>
      <c r="B47" s="28" t="s">
        <v>22</v>
      </c>
      <c r="C47" s="28" t="s">
        <v>23</v>
      </c>
      <c r="D47" s="28" t="s">
        <v>37</v>
      </c>
      <c r="E47" s="28" t="s">
        <v>110</v>
      </c>
      <c r="F47" s="61" t="s">
        <v>101</v>
      </c>
      <c r="G47" s="82" t="s">
        <v>125</v>
      </c>
      <c r="H47" s="51">
        <f t="shared" si="0"/>
        <v>0</v>
      </c>
      <c r="I47" s="41">
        <v>9</v>
      </c>
      <c r="J47" s="82" t="s">
        <v>125</v>
      </c>
      <c r="K47" s="41">
        <f t="shared" si="1"/>
        <v>1</v>
      </c>
      <c r="L47" s="41">
        <v>10</v>
      </c>
    </row>
    <row r="48" spans="1:12">
      <c r="A48" s="58" t="s">
        <v>102</v>
      </c>
      <c r="B48" s="25" t="s">
        <v>22</v>
      </c>
      <c r="C48" s="25" t="s">
        <v>23</v>
      </c>
      <c r="D48" s="25" t="s">
        <v>80</v>
      </c>
      <c r="E48" s="28"/>
      <c r="F48" s="61"/>
      <c r="G48" s="82" t="s">
        <v>130</v>
      </c>
      <c r="H48" s="51">
        <f t="shared" si="0"/>
        <v>-2057.4299999999998</v>
      </c>
      <c r="I48" s="41">
        <f>I49</f>
        <v>2981.98</v>
      </c>
      <c r="J48" s="82" t="s">
        <v>205</v>
      </c>
      <c r="K48" s="41">
        <f t="shared" si="1"/>
        <v>1039.5300000000002</v>
      </c>
      <c r="L48" s="51">
        <f>L49</f>
        <v>2990.11</v>
      </c>
    </row>
    <row r="49" spans="1:12" ht="25.5">
      <c r="A49" s="78" t="s">
        <v>182</v>
      </c>
      <c r="B49" s="28" t="s">
        <v>22</v>
      </c>
      <c r="C49" s="28" t="s">
        <v>23</v>
      </c>
      <c r="D49" s="28" t="s">
        <v>80</v>
      </c>
      <c r="E49" s="28" t="s">
        <v>163</v>
      </c>
      <c r="F49" s="61"/>
      <c r="G49" s="82" t="s">
        <v>130</v>
      </c>
      <c r="H49" s="51">
        <f t="shared" si="0"/>
        <v>-2057.4299999999998</v>
      </c>
      <c r="I49" s="41">
        <f>I50</f>
        <v>2981.98</v>
      </c>
      <c r="J49" s="82" t="s">
        <v>205</v>
      </c>
      <c r="K49" s="41">
        <f t="shared" si="1"/>
        <v>1039.5300000000002</v>
      </c>
      <c r="L49" s="41">
        <f>L50</f>
        <v>2990.11</v>
      </c>
    </row>
    <row r="50" spans="1:12" ht="25.5">
      <c r="A50" s="26" t="s">
        <v>165</v>
      </c>
      <c r="B50" s="28" t="s">
        <v>22</v>
      </c>
      <c r="C50" s="28" t="s">
        <v>23</v>
      </c>
      <c r="D50" s="28" t="s">
        <v>80</v>
      </c>
      <c r="E50" s="28" t="s">
        <v>166</v>
      </c>
      <c r="F50" s="61"/>
      <c r="G50" s="82" t="s">
        <v>130</v>
      </c>
      <c r="H50" s="51">
        <f t="shared" si="0"/>
        <v>-2057.4299999999998</v>
      </c>
      <c r="I50" s="41">
        <f>I51</f>
        <v>2981.98</v>
      </c>
      <c r="J50" s="82" t="s">
        <v>205</v>
      </c>
      <c r="K50" s="41">
        <f t="shared" si="1"/>
        <v>1039.5300000000002</v>
      </c>
      <c r="L50" s="41">
        <f>L51</f>
        <v>2990.11</v>
      </c>
    </row>
    <row r="51" spans="1:12" ht="25.5">
      <c r="A51" s="53" t="s">
        <v>173</v>
      </c>
      <c r="B51" s="28" t="s">
        <v>22</v>
      </c>
      <c r="C51" s="28" t="s">
        <v>23</v>
      </c>
      <c r="D51" s="28" t="s">
        <v>80</v>
      </c>
      <c r="E51" s="28" t="s">
        <v>121</v>
      </c>
      <c r="F51" s="61"/>
      <c r="G51" s="82" t="s">
        <v>130</v>
      </c>
      <c r="H51" s="51">
        <f t="shared" si="0"/>
        <v>-2057.4299999999998</v>
      </c>
      <c r="I51" s="41">
        <f>I52+I55</f>
        <v>2981.98</v>
      </c>
      <c r="J51" s="82" t="s">
        <v>205</v>
      </c>
      <c r="K51" s="41">
        <f t="shared" si="1"/>
        <v>1039.5300000000002</v>
      </c>
      <c r="L51" s="41">
        <f>L52+L55</f>
        <v>2990.11</v>
      </c>
    </row>
    <row r="52" spans="1:12" ht="25.5">
      <c r="A52" s="53" t="s">
        <v>151</v>
      </c>
      <c r="B52" s="28" t="s">
        <v>22</v>
      </c>
      <c r="C52" s="28" t="s">
        <v>23</v>
      </c>
      <c r="D52" s="28" t="s">
        <v>80</v>
      </c>
      <c r="E52" s="28" t="s">
        <v>111</v>
      </c>
      <c r="F52" s="61"/>
      <c r="G52" s="82" t="s">
        <v>129</v>
      </c>
      <c r="H52" s="51">
        <f t="shared" si="0"/>
        <v>-338.09999999999991</v>
      </c>
      <c r="I52" s="41">
        <f>I53+I54</f>
        <v>2906.31</v>
      </c>
      <c r="J52" s="82" t="s">
        <v>205</v>
      </c>
      <c r="K52" s="41">
        <f t="shared" si="1"/>
        <v>1039.5300000000002</v>
      </c>
      <c r="L52" s="41">
        <f>L53+L54+L56</f>
        <v>2990.11</v>
      </c>
    </row>
    <row r="53" spans="1:12">
      <c r="A53" s="53" t="s">
        <v>52</v>
      </c>
      <c r="B53" s="28" t="s">
        <v>22</v>
      </c>
      <c r="C53" s="28" t="s">
        <v>23</v>
      </c>
      <c r="D53" s="28" t="s">
        <v>80</v>
      </c>
      <c r="E53" s="28" t="s">
        <v>111</v>
      </c>
      <c r="F53" s="61" t="s">
        <v>38</v>
      </c>
      <c r="G53" s="82" t="s">
        <v>126</v>
      </c>
      <c r="H53" s="51">
        <f t="shared" si="0"/>
        <v>-248.51999999999998</v>
      </c>
      <c r="I53" s="41">
        <v>2232.19</v>
      </c>
      <c r="J53" s="82" t="s">
        <v>203</v>
      </c>
      <c r="K53" s="41">
        <f t="shared" si="1"/>
        <v>924.91000000000031</v>
      </c>
      <c r="L53" s="41">
        <f>2232.19-11.7</f>
        <v>2220.4900000000002</v>
      </c>
    </row>
    <row r="54" spans="1:12" ht="38.25">
      <c r="A54" s="30" t="s">
        <v>68</v>
      </c>
      <c r="B54" s="28" t="s">
        <v>22</v>
      </c>
      <c r="C54" s="28" t="s">
        <v>23</v>
      </c>
      <c r="D54" s="28" t="s">
        <v>80</v>
      </c>
      <c r="E54" s="28" t="s">
        <v>111</v>
      </c>
      <c r="F54" s="61" t="s">
        <v>53</v>
      </c>
      <c r="G54" s="82" t="s">
        <v>127</v>
      </c>
      <c r="H54" s="51">
        <f t="shared" si="0"/>
        <v>-89.580000000000041</v>
      </c>
      <c r="I54" s="41">
        <f>790.88-116.76</f>
        <v>674.12</v>
      </c>
      <c r="J54" s="82" t="s">
        <v>204</v>
      </c>
      <c r="K54" s="41">
        <f t="shared" si="1"/>
        <v>69.12</v>
      </c>
      <c r="L54" s="41">
        <f>790.88-116.76</f>
        <v>674.12</v>
      </c>
    </row>
    <row r="55" spans="1:12" ht="25.5" hidden="1">
      <c r="A55" s="53" t="s">
        <v>87</v>
      </c>
      <c r="B55" s="28" t="s">
        <v>22</v>
      </c>
      <c r="C55" s="28" t="s">
        <v>23</v>
      </c>
      <c r="D55" s="28" t="s">
        <v>80</v>
      </c>
      <c r="E55" s="28" t="s">
        <v>111</v>
      </c>
      <c r="F55" s="61"/>
      <c r="G55" s="82" t="s">
        <v>128</v>
      </c>
      <c r="H55" s="51">
        <f t="shared" si="0"/>
        <v>-1719.33</v>
      </c>
      <c r="I55" s="41">
        <f>I56</f>
        <v>75.67</v>
      </c>
      <c r="J55" s="82" t="s">
        <v>128</v>
      </c>
      <c r="K55" s="41">
        <f t="shared" si="1"/>
        <v>-1795</v>
      </c>
      <c r="L55" s="41"/>
    </row>
    <row r="56" spans="1:12" ht="25.5">
      <c r="A56" s="53" t="s">
        <v>174</v>
      </c>
      <c r="B56" s="28" t="s">
        <v>22</v>
      </c>
      <c r="C56" s="28" t="s">
        <v>23</v>
      </c>
      <c r="D56" s="28" t="s">
        <v>80</v>
      </c>
      <c r="E56" s="28" t="s">
        <v>111</v>
      </c>
      <c r="F56" s="61" t="s">
        <v>33</v>
      </c>
      <c r="G56" s="82" t="s">
        <v>128</v>
      </c>
      <c r="H56" s="51">
        <f t="shared" si="0"/>
        <v>-1719.33</v>
      </c>
      <c r="I56" s="41">
        <f>25.67+50</f>
        <v>75.67</v>
      </c>
      <c r="J56" s="82" t="s">
        <v>134</v>
      </c>
      <c r="K56" s="41">
        <f t="shared" si="1"/>
        <v>45.5</v>
      </c>
      <c r="L56" s="41">
        <v>95.5</v>
      </c>
    </row>
    <row r="57" spans="1:12">
      <c r="A57" s="71" t="s">
        <v>48</v>
      </c>
      <c r="B57" s="76" t="s">
        <v>22</v>
      </c>
      <c r="C57" s="76" t="s">
        <v>25</v>
      </c>
      <c r="D57" s="12"/>
      <c r="E57" s="12"/>
      <c r="F57" s="67"/>
      <c r="G57" s="84" t="s">
        <v>133</v>
      </c>
      <c r="H57" s="51">
        <f t="shared" si="0"/>
        <v>2.9999999999999716</v>
      </c>
      <c r="I57" s="40">
        <f>I58</f>
        <v>212.89999999999998</v>
      </c>
      <c r="J57" s="84" t="s">
        <v>208</v>
      </c>
      <c r="K57" s="41">
        <f t="shared" si="1"/>
        <v>0.69999999999998863</v>
      </c>
      <c r="L57" s="40">
        <f>L58</f>
        <v>216</v>
      </c>
    </row>
    <row r="58" spans="1:12">
      <c r="A58" s="71" t="s">
        <v>13</v>
      </c>
      <c r="B58" s="12" t="s">
        <v>22</v>
      </c>
      <c r="C58" s="12" t="s">
        <v>25</v>
      </c>
      <c r="D58" s="12" t="s">
        <v>29</v>
      </c>
      <c r="E58" s="12"/>
      <c r="F58" s="67"/>
      <c r="G58" s="84" t="s">
        <v>133</v>
      </c>
      <c r="H58" s="51">
        <f t="shared" si="0"/>
        <v>2.9999999999999716</v>
      </c>
      <c r="I58" s="20">
        <f>I59</f>
        <v>212.89999999999998</v>
      </c>
      <c r="J58" s="84" t="s">
        <v>208</v>
      </c>
      <c r="K58" s="41">
        <f t="shared" si="1"/>
        <v>0.69999999999998863</v>
      </c>
      <c r="L58" s="20">
        <f>L59</f>
        <v>216</v>
      </c>
    </row>
    <row r="59" spans="1:12" ht="63.75">
      <c r="A59" s="55" t="s">
        <v>88</v>
      </c>
      <c r="B59" s="12" t="s">
        <v>22</v>
      </c>
      <c r="C59" s="12" t="s">
        <v>25</v>
      </c>
      <c r="D59" s="12" t="s">
        <v>29</v>
      </c>
      <c r="E59" s="12" t="s">
        <v>112</v>
      </c>
      <c r="F59" s="67"/>
      <c r="G59" s="84" t="s">
        <v>133</v>
      </c>
      <c r="H59" s="51">
        <f t="shared" si="0"/>
        <v>2.9999999999999716</v>
      </c>
      <c r="I59" s="20">
        <f>I60+I61+I62</f>
        <v>212.89999999999998</v>
      </c>
      <c r="J59" s="84" t="s">
        <v>208</v>
      </c>
      <c r="K59" s="41">
        <f t="shared" si="1"/>
        <v>0.69999999999998863</v>
      </c>
      <c r="L59" s="20">
        <f>L60+L61+L62</f>
        <v>216</v>
      </c>
    </row>
    <row r="60" spans="1:12">
      <c r="A60" s="30" t="s">
        <v>56</v>
      </c>
      <c r="B60" s="12" t="s">
        <v>22</v>
      </c>
      <c r="C60" s="12" t="s">
        <v>25</v>
      </c>
      <c r="D60" s="12" t="s">
        <v>29</v>
      </c>
      <c r="E60" s="12" t="s">
        <v>112</v>
      </c>
      <c r="F60" s="68" t="s">
        <v>27</v>
      </c>
      <c r="G60" s="87" t="s">
        <v>131</v>
      </c>
      <c r="H60" s="51">
        <f t="shared" si="0"/>
        <v>-12.400000000000006</v>
      </c>
      <c r="I60" s="20">
        <v>148.6</v>
      </c>
      <c r="J60" s="87" t="s">
        <v>206</v>
      </c>
      <c r="K60" s="41">
        <f t="shared" si="1"/>
        <v>0.48799999999999955</v>
      </c>
      <c r="L60" s="20">
        <v>150.768</v>
      </c>
    </row>
    <row r="61" spans="1:12" ht="38.25">
      <c r="A61" s="30" t="s">
        <v>59</v>
      </c>
      <c r="B61" s="12" t="s">
        <v>22</v>
      </c>
      <c r="C61" s="12" t="s">
        <v>25</v>
      </c>
      <c r="D61" s="12" t="s">
        <v>29</v>
      </c>
      <c r="E61" s="12" t="s">
        <v>112</v>
      </c>
      <c r="F61" s="68" t="s">
        <v>49</v>
      </c>
      <c r="G61" s="87" t="s">
        <v>132</v>
      </c>
      <c r="H61" s="51">
        <f t="shared" si="0"/>
        <v>15.399999999999999</v>
      </c>
      <c r="I61" s="20">
        <v>64.3</v>
      </c>
      <c r="J61" s="87" t="s">
        <v>207</v>
      </c>
      <c r="K61" s="41">
        <f t="shared" si="1"/>
        <v>0.2120000000000033</v>
      </c>
      <c r="L61" s="20">
        <v>65.231999999999999</v>
      </c>
    </row>
    <row r="62" spans="1:12" ht="25.5" hidden="1">
      <c r="A62" s="55" t="s">
        <v>39</v>
      </c>
      <c r="B62" s="12" t="s">
        <v>22</v>
      </c>
      <c r="C62" s="12" t="s">
        <v>25</v>
      </c>
      <c r="D62" s="12" t="s">
        <v>29</v>
      </c>
      <c r="E62" s="12" t="s">
        <v>112</v>
      </c>
      <c r="F62" s="67" t="s">
        <v>33</v>
      </c>
      <c r="G62" s="84"/>
      <c r="H62" s="51">
        <f t="shared" si="0"/>
        <v>0</v>
      </c>
      <c r="I62" s="20">
        <v>0</v>
      </c>
      <c r="J62" s="84"/>
      <c r="K62" s="41">
        <f t="shared" si="1"/>
        <v>0</v>
      </c>
      <c r="L62" s="20">
        <v>0</v>
      </c>
    </row>
    <row r="63" spans="1:12" hidden="1">
      <c r="A63" s="57" t="s">
        <v>95</v>
      </c>
      <c r="B63" s="12" t="s">
        <v>22</v>
      </c>
      <c r="C63" s="76" t="s">
        <v>29</v>
      </c>
      <c r="D63" s="12"/>
      <c r="E63" s="12"/>
      <c r="F63" s="67"/>
      <c r="G63" s="84"/>
      <c r="H63" s="51">
        <f t="shared" si="0"/>
        <v>14</v>
      </c>
      <c r="I63" s="20">
        <f>I64+I70</f>
        <v>14</v>
      </c>
      <c r="J63" s="84"/>
      <c r="K63" s="41">
        <f t="shared" si="1"/>
        <v>0</v>
      </c>
      <c r="L63" s="40">
        <f>L64+L70</f>
        <v>0</v>
      </c>
    </row>
    <row r="64" spans="1:12" ht="38.25" hidden="1">
      <c r="A64" s="57" t="s">
        <v>16</v>
      </c>
      <c r="B64" s="76" t="s">
        <v>22</v>
      </c>
      <c r="C64" s="76" t="s">
        <v>29</v>
      </c>
      <c r="D64" s="76" t="s">
        <v>93</v>
      </c>
      <c r="E64" s="12"/>
      <c r="F64" s="67"/>
      <c r="G64" s="84"/>
      <c r="H64" s="51">
        <f t="shared" si="0"/>
        <v>6</v>
      </c>
      <c r="I64" s="20">
        <f>I65</f>
        <v>6</v>
      </c>
      <c r="J64" s="84"/>
      <c r="K64" s="41">
        <f t="shared" si="1"/>
        <v>0</v>
      </c>
      <c r="L64" s="20">
        <f>L65</f>
        <v>0</v>
      </c>
    </row>
    <row r="65" spans="1:12" ht="25.5" hidden="1">
      <c r="A65" s="78" t="s">
        <v>182</v>
      </c>
      <c r="B65" s="28" t="s">
        <v>22</v>
      </c>
      <c r="C65" s="12" t="s">
        <v>29</v>
      </c>
      <c r="D65" s="12" t="s">
        <v>93</v>
      </c>
      <c r="E65" s="12" t="s">
        <v>163</v>
      </c>
      <c r="F65" s="67"/>
      <c r="G65" s="84"/>
      <c r="H65" s="51">
        <f t="shared" si="0"/>
        <v>6</v>
      </c>
      <c r="I65" s="20">
        <f>I66</f>
        <v>6</v>
      </c>
      <c r="J65" s="84"/>
      <c r="K65" s="41">
        <f t="shared" si="1"/>
        <v>0</v>
      </c>
      <c r="L65" s="20">
        <f>L66</f>
        <v>0</v>
      </c>
    </row>
    <row r="66" spans="1:12" hidden="1">
      <c r="A66" s="29" t="s">
        <v>152</v>
      </c>
      <c r="B66" s="28" t="s">
        <v>22</v>
      </c>
      <c r="C66" s="12" t="s">
        <v>29</v>
      </c>
      <c r="D66" s="12" t="s">
        <v>93</v>
      </c>
      <c r="E66" s="12" t="s">
        <v>179</v>
      </c>
      <c r="F66" s="67"/>
      <c r="G66" s="84"/>
      <c r="H66" s="51">
        <f t="shared" si="0"/>
        <v>6</v>
      </c>
      <c r="I66" s="20">
        <f>I67</f>
        <v>6</v>
      </c>
      <c r="J66" s="84"/>
      <c r="K66" s="41">
        <f t="shared" si="1"/>
        <v>0</v>
      </c>
      <c r="L66" s="20">
        <f>L67</f>
        <v>0</v>
      </c>
    </row>
    <row r="67" spans="1:12" hidden="1">
      <c r="A67" s="29" t="s">
        <v>184</v>
      </c>
      <c r="B67" s="28" t="s">
        <v>22</v>
      </c>
      <c r="C67" s="12" t="s">
        <v>29</v>
      </c>
      <c r="D67" s="12" t="s">
        <v>93</v>
      </c>
      <c r="E67" s="12" t="s">
        <v>153</v>
      </c>
      <c r="F67" s="67"/>
      <c r="G67" s="84"/>
      <c r="H67" s="51">
        <f t="shared" si="0"/>
        <v>6</v>
      </c>
      <c r="I67" s="20">
        <f>I68</f>
        <v>6</v>
      </c>
      <c r="J67" s="84"/>
      <c r="K67" s="41">
        <f t="shared" si="1"/>
        <v>0</v>
      </c>
      <c r="L67" s="20">
        <f>L68</f>
        <v>0</v>
      </c>
    </row>
    <row r="68" spans="1:12" ht="25.5" hidden="1">
      <c r="A68" s="29" t="s">
        <v>154</v>
      </c>
      <c r="B68" s="28" t="s">
        <v>22</v>
      </c>
      <c r="C68" s="12" t="s">
        <v>29</v>
      </c>
      <c r="D68" s="12" t="s">
        <v>93</v>
      </c>
      <c r="E68" s="12" t="s">
        <v>113</v>
      </c>
      <c r="F68" s="67"/>
      <c r="G68" s="84"/>
      <c r="H68" s="51">
        <f t="shared" si="0"/>
        <v>6</v>
      </c>
      <c r="I68" s="20">
        <f>I69</f>
        <v>6</v>
      </c>
      <c r="J68" s="84"/>
      <c r="K68" s="41">
        <f t="shared" si="1"/>
        <v>0</v>
      </c>
      <c r="L68" s="20">
        <f>L69</f>
        <v>0</v>
      </c>
    </row>
    <row r="69" spans="1:12" ht="25.5" hidden="1">
      <c r="A69" s="34" t="s">
        <v>39</v>
      </c>
      <c r="B69" s="12" t="s">
        <v>22</v>
      </c>
      <c r="C69" s="12" t="s">
        <v>29</v>
      </c>
      <c r="D69" s="12" t="s">
        <v>93</v>
      </c>
      <c r="E69" s="12" t="s">
        <v>113</v>
      </c>
      <c r="F69" s="67" t="s">
        <v>33</v>
      </c>
      <c r="G69" s="84"/>
      <c r="H69" s="51">
        <f t="shared" si="0"/>
        <v>6</v>
      </c>
      <c r="I69" s="20">
        <v>6</v>
      </c>
      <c r="J69" s="84"/>
      <c r="K69" s="41">
        <f t="shared" si="1"/>
        <v>0</v>
      </c>
      <c r="L69" s="20"/>
    </row>
    <row r="70" spans="1:12" ht="25.5" hidden="1">
      <c r="A70" s="57" t="s">
        <v>94</v>
      </c>
      <c r="B70" s="76" t="s">
        <v>22</v>
      </c>
      <c r="C70" s="76" t="s">
        <v>29</v>
      </c>
      <c r="D70" s="76" t="s">
        <v>96</v>
      </c>
      <c r="E70" s="12"/>
      <c r="F70" s="67"/>
      <c r="G70" s="84"/>
      <c r="H70" s="51">
        <f t="shared" si="0"/>
        <v>8</v>
      </c>
      <c r="I70" s="20">
        <f>I71</f>
        <v>8</v>
      </c>
      <c r="J70" s="84"/>
      <c r="K70" s="41">
        <f t="shared" si="1"/>
        <v>0</v>
      </c>
      <c r="L70" s="40">
        <f>L71</f>
        <v>0</v>
      </c>
    </row>
    <row r="71" spans="1:12" ht="25.5" hidden="1">
      <c r="A71" s="78" t="s">
        <v>182</v>
      </c>
      <c r="B71" s="28" t="s">
        <v>22</v>
      </c>
      <c r="C71" s="12" t="s">
        <v>29</v>
      </c>
      <c r="D71" s="12" t="s">
        <v>96</v>
      </c>
      <c r="E71" s="12" t="s">
        <v>163</v>
      </c>
      <c r="F71" s="67"/>
      <c r="G71" s="84"/>
      <c r="H71" s="51">
        <f t="shared" si="0"/>
        <v>8</v>
      </c>
      <c r="I71" s="20">
        <f>I72</f>
        <v>8</v>
      </c>
      <c r="J71" s="84"/>
      <c r="K71" s="41">
        <f t="shared" si="1"/>
        <v>0</v>
      </c>
      <c r="L71" s="20">
        <f>L72</f>
        <v>0</v>
      </c>
    </row>
    <row r="72" spans="1:12" hidden="1">
      <c r="A72" s="29" t="s">
        <v>152</v>
      </c>
      <c r="B72" s="28" t="s">
        <v>22</v>
      </c>
      <c r="C72" s="12" t="s">
        <v>29</v>
      </c>
      <c r="D72" s="12" t="s">
        <v>96</v>
      </c>
      <c r="E72" s="12" t="s">
        <v>179</v>
      </c>
      <c r="F72" s="67"/>
      <c r="G72" s="84"/>
      <c r="H72" s="51">
        <f t="shared" si="0"/>
        <v>8</v>
      </c>
      <c r="I72" s="20">
        <f>I73</f>
        <v>8</v>
      </c>
      <c r="J72" s="84"/>
      <c r="K72" s="41">
        <f t="shared" si="1"/>
        <v>0</v>
      </c>
      <c r="L72" s="20">
        <f>L73</f>
        <v>0</v>
      </c>
    </row>
    <row r="73" spans="1:12" hidden="1">
      <c r="A73" s="29" t="s">
        <v>184</v>
      </c>
      <c r="B73" s="28" t="s">
        <v>22</v>
      </c>
      <c r="C73" s="12" t="s">
        <v>29</v>
      </c>
      <c r="D73" s="12" t="s">
        <v>96</v>
      </c>
      <c r="E73" s="12" t="s">
        <v>153</v>
      </c>
      <c r="F73" s="67"/>
      <c r="G73" s="84"/>
      <c r="H73" s="51">
        <f t="shared" si="0"/>
        <v>8</v>
      </c>
      <c r="I73" s="20">
        <f>I74</f>
        <v>8</v>
      </c>
      <c r="J73" s="84"/>
      <c r="K73" s="41">
        <f t="shared" si="1"/>
        <v>0</v>
      </c>
      <c r="L73" s="20">
        <f>L74</f>
        <v>0</v>
      </c>
    </row>
    <row r="74" spans="1:12" ht="25.5" hidden="1">
      <c r="A74" s="29" t="s">
        <v>155</v>
      </c>
      <c r="B74" s="12" t="s">
        <v>22</v>
      </c>
      <c r="C74" s="12" t="s">
        <v>29</v>
      </c>
      <c r="D74" s="12" t="s">
        <v>96</v>
      </c>
      <c r="E74" s="12" t="s">
        <v>114</v>
      </c>
      <c r="F74" s="67"/>
      <c r="G74" s="84"/>
      <c r="H74" s="51">
        <f t="shared" si="0"/>
        <v>8</v>
      </c>
      <c r="I74" s="20">
        <f>I75</f>
        <v>8</v>
      </c>
      <c r="J74" s="84"/>
      <c r="K74" s="41">
        <f t="shared" si="1"/>
        <v>0</v>
      </c>
      <c r="L74" s="20">
        <f>L75</f>
        <v>0</v>
      </c>
    </row>
    <row r="75" spans="1:12" ht="25.5" hidden="1">
      <c r="A75" s="34" t="s">
        <v>39</v>
      </c>
      <c r="B75" s="12" t="s">
        <v>22</v>
      </c>
      <c r="C75" s="12" t="s">
        <v>29</v>
      </c>
      <c r="D75" s="12" t="s">
        <v>96</v>
      </c>
      <c r="E75" s="12" t="s">
        <v>114</v>
      </c>
      <c r="F75" s="67" t="s">
        <v>33</v>
      </c>
      <c r="G75" s="84"/>
      <c r="H75" s="51">
        <f t="shared" si="0"/>
        <v>8</v>
      </c>
      <c r="I75" s="20">
        <v>8</v>
      </c>
      <c r="J75" s="84"/>
      <c r="K75" s="41">
        <f t="shared" si="1"/>
        <v>0</v>
      </c>
      <c r="L75" s="20"/>
    </row>
    <row r="76" spans="1:12" ht="0.75" customHeight="1">
      <c r="A76" s="56" t="s">
        <v>40</v>
      </c>
      <c r="B76" s="25" t="s">
        <v>22</v>
      </c>
      <c r="C76" s="25" t="s">
        <v>32</v>
      </c>
      <c r="D76" s="28"/>
      <c r="E76" s="28"/>
      <c r="F76" s="63"/>
      <c r="G76" s="84" t="s">
        <v>134</v>
      </c>
      <c r="H76" s="51">
        <f t="shared" si="0"/>
        <v>0</v>
      </c>
      <c r="I76" s="41">
        <f>I79</f>
        <v>50</v>
      </c>
      <c r="J76" s="84" t="s">
        <v>134</v>
      </c>
      <c r="K76" s="41">
        <f t="shared" si="1"/>
        <v>-50</v>
      </c>
      <c r="L76" s="51"/>
    </row>
    <row r="77" spans="1:12" ht="25.5" hidden="1">
      <c r="A77" s="43" t="s">
        <v>39</v>
      </c>
      <c r="B77" s="28" t="s">
        <v>22</v>
      </c>
      <c r="C77" s="28" t="s">
        <v>32</v>
      </c>
      <c r="D77" s="28" t="s">
        <v>29</v>
      </c>
      <c r="E77" s="28" t="s">
        <v>82</v>
      </c>
      <c r="F77" s="63" t="s">
        <v>33</v>
      </c>
      <c r="G77" s="84"/>
      <c r="H77" s="51">
        <f t="shared" si="0"/>
        <v>50</v>
      </c>
      <c r="I77" s="41">
        <f t="shared" ref="I77:I84" si="3">I78</f>
        <v>50</v>
      </c>
      <c r="J77" s="84"/>
      <c r="K77" s="41">
        <f t="shared" si="1"/>
        <v>0</v>
      </c>
      <c r="L77" s="41"/>
    </row>
    <row r="78" spans="1:12">
      <c r="A78" s="56" t="s">
        <v>40</v>
      </c>
      <c r="B78" s="25" t="s">
        <v>22</v>
      </c>
      <c r="C78" s="25" t="s">
        <v>32</v>
      </c>
      <c r="D78" s="28"/>
      <c r="E78" s="28"/>
      <c r="F78" s="63"/>
      <c r="G78" s="84"/>
      <c r="H78" s="51">
        <f t="shared" si="0"/>
        <v>50</v>
      </c>
      <c r="I78" s="41">
        <f t="shared" si="3"/>
        <v>50</v>
      </c>
      <c r="J78" s="84" t="s">
        <v>209</v>
      </c>
      <c r="K78" s="41">
        <f t="shared" si="1"/>
        <v>0</v>
      </c>
      <c r="L78" s="51">
        <f t="shared" ref="L78:L84" si="4">L79</f>
        <v>20</v>
      </c>
    </row>
    <row r="79" spans="1:12">
      <c r="A79" s="42" t="s">
        <v>4</v>
      </c>
      <c r="B79" s="28" t="s">
        <v>22</v>
      </c>
      <c r="C79" s="28" t="s">
        <v>32</v>
      </c>
      <c r="D79" s="28" t="s">
        <v>29</v>
      </c>
      <c r="E79" s="28"/>
      <c r="F79" s="63"/>
      <c r="G79" s="84" t="s">
        <v>134</v>
      </c>
      <c r="H79" s="51">
        <f t="shared" si="0"/>
        <v>0</v>
      </c>
      <c r="I79" s="41">
        <f t="shared" si="3"/>
        <v>50</v>
      </c>
      <c r="J79" s="84" t="s">
        <v>209</v>
      </c>
      <c r="K79" s="41">
        <f t="shared" si="1"/>
        <v>0</v>
      </c>
      <c r="L79" s="41">
        <f t="shared" si="4"/>
        <v>20</v>
      </c>
    </row>
    <row r="80" spans="1:12" ht="25.5">
      <c r="A80" s="78" t="s">
        <v>164</v>
      </c>
      <c r="B80" s="28" t="s">
        <v>22</v>
      </c>
      <c r="C80" s="28" t="s">
        <v>32</v>
      </c>
      <c r="D80" s="28" t="s">
        <v>29</v>
      </c>
      <c r="E80" s="28" t="s">
        <v>163</v>
      </c>
      <c r="F80" s="63"/>
      <c r="G80" s="84" t="s">
        <v>134</v>
      </c>
      <c r="H80" s="51">
        <f t="shared" si="0"/>
        <v>0</v>
      </c>
      <c r="I80" s="41">
        <f t="shared" si="3"/>
        <v>50</v>
      </c>
      <c r="J80" s="84" t="s">
        <v>209</v>
      </c>
      <c r="K80" s="41">
        <f t="shared" si="1"/>
        <v>0</v>
      </c>
      <c r="L80" s="41">
        <f t="shared" si="4"/>
        <v>20</v>
      </c>
    </row>
    <row r="81" spans="1:12">
      <c r="A81" s="78" t="s">
        <v>152</v>
      </c>
      <c r="B81" s="28" t="s">
        <v>22</v>
      </c>
      <c r="C81" s="28" t="s">
        <v>32</v>
      </c>
      <c r="D81" s="28" t="s">
        <v>29</v>
      </c>
      <c r="E81" s="28" t="s">
        <v>179</v>
      </c>
      <c r="F81" s="63"/>
      <c r="G81" s="84" t="s">
        <v>134</v>
      </c>
      <c r="H81" s="51">
        <f t="shared" si="0"/>
        <v>0</v>
      </c>
      <c r="I81" s="41">
        <f t="shared" si="3"/>
        <v>50</v>
      </c>
      <c r="J81" s="84" t="s">
        <v>209</v>
      </c>
      <c r="K81" s="41">
        <f t="shared" si="1"/>
        <v>0</v>
      </c>
      <c r="L81" s="41">
        <f t="shared" si="4"/>
        <v>20</v>
      </c>
    </row>
    <row r="82" spans="1:12">
      <c r="A82" s="43" t="s">
        <v>188</v>
      </c>
      <c r="B82" s="28" t="s">
        <v>22</v>
      </c>
      <c r="C82" s="28" t="s">
        <v>32</v>
      </c>
      <c r="D82" s="28" t="s">
        <v>29</v>
      </c>
      <c r="E82" s="28" t="s">
        <v>180</v>
      </c>
      <c r="F82" s="63"/>
      <c r="G82" s="84" t="s">
        <v>134</v>
      </c>
      <c r="H82" s="51">
        <f t="shared" si="0"/>
        <v>0</v>
      </c>
      <c r="I82" s="41">
        <f t="shared" si="3"/>
        <v>50</v>
      </c>
      <c r="J82" s="84" t="s">
        <v>209</v>
      </c>
      <c r="K82" s="41">
        <f t="shared" si="1"/>
        <v>0</v>
      </c>
      <c r="L82" s="41">
        <f t="shared" si="4"/>
        <v>20</v>
      </c>
    </row>
    <row r="83" spans="1:12">
      <c r="A83" s="43" t="s">
        <v>189</v>
      </c>
      <c r="B83" s="28" t="s">
        <v>22</v>
      </c>
      <c r="C83" s="28" t="s">
        <v>32</v>
      </c>
      <c r="D83" s="28" t="s">
        <v>29</v>
      </c>
      <c r="E83" s="28" t="s">
        <v>190</v>
      </c>
      <c r="F83" s="63"/>
      <c r="G83" s="84" t="s">
        <v>134</v>
      </c>
      <c r="H83" s="51">
        <f t="shared" si="0"/>
        <v>0</v>
      </c>
      <c r="I83" s="41">
        <f t="shared" si="3"/>
        <v>50</v>
      </c>
      <c r="J83" s="84" t="s">
        <v>209</v>
      </c>
      <c r="K83" s="41">
        <f t="shared" si="1"/>
        <v>0</v>
      </c>
      <c r="L83" s="41">
        <f t="shared" si="4"/>
        <v>20</v>
      </c>
    </row>
    <row r="84" spans="1:12" ht="25.5">
      <c r="A84" s="43" t="s">
        <v>191</v>
      </c>
      <c r="B84" s="28" t="s">
        <v>22</v>
      </c>
      <c r="C84" s="28" t="s">
        <v>32</v>
      </c>
      <c r="D84" s="28" t="s">
        <v>29</v>
      </c>
      <c r="E84" s="28" t="s">
        <v>115</v>
      </c>
      <c r="F84" s="63"/>
      <c r="G84" s="84" t="s">
        <v>134</v>
      </c>
      <c r="H84" s="51">
        <f t="shared" si="0"/>
        <v>0</v>
      </c>
      <c r="I84" s="41">
        <f t="shared" si="3"/>
        <v>50</v>
      </c>
      <c r="J84" s="84" t="s">
        <v>209</v>
      </c>
      <c r="K84" s="41">
        <f t="shared" si="1"/>
        <v>0</v>
      </c>
      <c r="L84" s="41">
        <f t="shared" si="4"/>
        <v>20</v>
      </c>
    </row>
    <row r="85" spans="1:12" ht="25.5">
      <c r="A85" s="43" t="s">
        <v>39</v>
      </c>
      <c r="B85" s="28" t="s">
        <v>22</v>
      </c>
      <c r="C85" s="28" t="s">
        <v>32</v>
      </c>
      <c r="D85" s="28" t="s">
        <v>29</v>
      </c>
      <c r="E85" s="28" t="s">
        <v>115</v>
      </c>
      <c r="F85" s="63" t="s">
        <v>33</v>
      </c>
      <c r="G85" s="84" t="s">
        <v>134</v>
      </c>
      <c r="H85" s="51">
        <f t="shared" si="0"/>
        <v>0</v>
      </c>
      <c r="I85" s="41">
        <v>50</v>
      </c>
      <c r="J85" s="84" t="s">
        <v>209</v>
      </c>
      <c r="K85" s="41">
        <f t="shared" si="1"/>
        <v>0</v>
      </c>
      <c r="L85" s="41">
        <v>20</v>
      </c>
    </row>
    <row r="86" spans="1:12">
      <c r="A86" s="56" t="s">
        <v>42</v>
      </c>
      <c r="B86" s="25" t="s">
        <v>22</v>
      </c>
      <c r="C86" s="25" t="s">
        <v>41</v>
      </c>
      <c r="D86" s="28"/>
      <c r="E86" s="28"/>
      <c r="F86" s="28"/>
      <c r="G86" s="89" t="s">
        <v>137</v>
      </c>
      <c r="H86" s="51">
        <f t="shared" si="0"/>
        <v>19.829999999999984</v>
      </c>
      <c r="I86" s="41">
        <f>I87</f>
        <v>474.66999999999996</v>
      </c>
      <c r="J86" s="89" t="s">
        <v>212</v>
      </c>
      <c r="K86" s="41">
        <f t="shared" si="1"/>
        <v>-209.36600000000001</v>
      </c>
      <c r="L86" s="51">
        <f>L87</f>
        <v>255.304</v>
      </c>
    </row>
    <row r="87" spans="1:12">
      <c r="A87" s="56" t="s">
        <v>3</v>
      </c>
      <c r="B87" s="28" t="s">
        <v>22</v>
      </c>
      <c r="C87" s="28" t="s">
        <v>41</v>
      </c>
      <c r="D87" s="28" t="s">
        <v>41</v>
      </c>
      <c r="E87" s="28"/>
      <c r="F87" s="63"/>
      <c r="G87" s="84" t="s">
        <v>137</v>
      </c>
      <c r="H87" s="51">
        <f t="shared" si="0"/>
        <v>19.829999999999984</v>
      </c>
      <c r="I87" s="41">
        <f>I88</f>
        <v>474.66999999999996</v>
      </c>
      <c r="J87" s="84" t="s">
        <v>212</v>
      </c>
      <c r="K87" s="41">
        <f t="shared" si="1"/>
        <v>-209.36600000000001</v>
      </c>
      <c r="L87" s="41">
        <f>L88</f>
        <v>255.304</v>
      </c>
    </row>
    <row r="88" spans="1:12" ht="25.5">
      <c r="A88" s="78" t="s">
        <v>164</v>
      </c>
      <c r="B88" s="28" t="s">
        <v>22</v>
      </c>
      <c r="C88" s="28" t="s">
        <v>41</v>
      </c>
      <c r="D88" s="28" t="s">
        <v>41</v>
      </c>
      <c r="E88" s="28" t="s">
        <v>163</v>
      </c>
      <c r="F88" s="63"/>
      <c r="G88" s="84" t="s">
        <v>137</v>
      </c>
      <c r="H88" s="51">
        <f t="shared" si="0"/>
        <v>19.829999999999984</v>
      </c>
      <c r="I88" s="41">
        <f>I89</f>
        <v>474.66999999999996</v>
      </c>
      <c r="J88" s="84" t="s">
        <v>212</v>
      </c>
      <c r="K88" s="41">
        <f t="shared" si="1"/>
        <v>-209.36600000000001</v>
      </c>
      <c r="L88" s="41">
        <f>L89</f>
        <v>255.304</v>
      </c>
    </row>
    <row r="89" spans="1:12">
      <c r="A89" s="43" t="s">
        <v>176</v>
      </c>
      <c r="B89" s="28" t="s">
        <v>22</v>
      </c>
      <c r="C89" s="28" t="s">
        <v>41</v>
      </c>
      <c r="D89" s="28" t="s">
        <v>41</v>
      </c>
      <c r="E89" s="28" t="s">
        <v>156</v>
      </c>
      <c r="F89" s="63"/>
      <c r="G89" s="84" t="s">
        <v>137</v>
      </c>
      <c r="H89" s="51">
        <f t="shared" si="0"/>
        <v>19.829999999999984</v>
      </c>
      <c r="I89" s="41">
        <f>I90</f>
        <v>474.66999999999996</v>
      </c>
      <c r="J89" s="84" t="s">
        <v>212</v>
      </c>
      <c r="K89" s="41">
        <f t="shared" si="1"/>
        <v>-209.36600000000001</v>
      </c>
      <c r="L89" s="41">
        <f>L90</f>
        <v>255.304</v>
      </c>
    </row>
    <row r="90" spans="1:12">
      <c r="A90" s="53" t="s">
        <v>177</v>
      </c>
      <c r="B90" s="28" t="s">
        <v>22</v>
      </c>
      <c r="C90" s="28" t="s">
        <v>41</v>
      </c>
      <c r="D90" s="28" t="s">
        <v>41</v>
      </c>
      <c r="E90" s="28" t="s">
        <v>175</v>
      </c>
      <c r="F90" s="63"/>
      <c r="G90" s="84" t="s">
        <v>137</v>
      </c>
      <c r="H90" s="51">
        <f t="shared" si="0"/>
        <v>19.829999999999984</v>
      </c>
      <c r="I90" s="41">
        <f>I91</f>
        <v>474.66999999999996</v>
      </c>
      <c r="J90" s="84" t="s">
        <v>212</v>
      </c>
      <c r="K90" s="41">
        <f t="shared" si="1"/>
        <v>-209.36600000000001</v>
      </c>
      <c r="L90" s="41">
        <f>L91</f>
        <v>255.304</v>
      </c>
    </row>
    <row r="91" spans="1:12" ht="25.5">
      <c r="A91" s="11" t="s">
        <v>178</v>
      </c>
      <c r="B91" s="28" t="s">
        <v>22</v>
      </c>
      <c r="C91" s="28" t="s">
        <v>41</v>
      </c>
      <c r="D91" s="28" t="s">
        <v>41</v>
      </c>
      <c r="E91" s="28" t="s">
        <v>117</v>
      </c>
      <c r="F91" s="63"/>
      <c r="G91" s="84" t="s">
        <v>137</v>
      </c>
      <c r="H91" s="51">
        <f t="shared" si="0"/>
        <v>19.829999999999984</v>
      </c>
      <c r="I91" s="41">
        <f>I92+I93+I97</f>
        <v>474.66999999999996</v>
      </c>
      <c r="J91" s="84" t="s">
        <v>212</v>
      </c>
      <c r="K91" s="41">
        <f t="shared" si="1"/>
        <v>-209.36600000000001</v>
      </c>
      <c r="L91" s="41">
        <f>L92+L93+L97</f>
        <v>255.304</v>
      </c>
    </row>
    <row r="92" spans="1:12">
      <c r="A92" s="53" t="s">
        <v>52</v>
      </c>
      <c r="B92" s="28" t="s">
        <v>22</v>
      </c>
      <c r="C92" s="28" t="s">
        <v>41</v>
      </c>
      <c r="D92" s="28" t="s">
        <v>41</v>
      </c>
      <c r="E92" s="28" t="s">
        <v>116</v>
      </c>
      <c r="F92" s="66" t="s">
        <v>38</v>
      </c>
      <c r="G92" s="87" t="s">
        <v>135</v>
      </c>
      <c r="H92" s="51">
        <f t="shared" si="0"/>
        <v>7.5500000000000114</v>
      </c>
      <c r="I92" s="41">
        <v>356.89</v>
      </c>
      <c r="J92" s="87" t="s">
        <v>210</v>
      </c>
      <c r="K92" s="41">
        <f t="shared" si="1"/>
        <v>-178.68799999999999</v>
      </c>
      <c r="L92" s="41">
        <v>178.202</v>
      </c>
    </row>
    <row r="93" spans="1:12" ht="38.25">
      <c r="A93" s="53" t="s">
        <v>68</v>
      </c>
      <c r="B93" s="28" t="s">
        <v>22</v>
      </c>
      <c r="C93" s="28" t="s">
        <v>41</v>
      </c>
      <c r="D93" s="28" t="s">
        <v>41</v>
      </c>
      <c r="E93" s="28" t="s">
        <v>116</v>
      </c>
      <c r="F93" s="66" t="s">
        <v>53</v>
      </c>
      <c r="G93" s="87" t="s">
        <v>136</v>
      </c>
      <c r="H93" s="51">
        <f t="shared" si="0"/>
        <v>2.2800000000000011</v>
      </c>
      <c r="I93" s="41">
        <v>107.78</v>
      </c>
      <c r="J93" s="87" t="s">
        <v>211</v>
      </c>
      <c r="K93" s="41">
        <f t="shared" si="1"/>
        <v>-30.677999999999997</v>
      </c>
      <c r="L93" s="41">
        <v>77.102000000000004</v>
      </c>
    </row>
    <row r="94" spans="1:12" hidden="1">
      <c r="A94" s="43" t="s">
        <v>69</v>
      </c>
      <c r="B94" s="28" t="s">
        <v>22</v>
      </c>
      <c r="C94" s="28" t="s">
        <v>41</v>
      </c>
      <c r="D94" s="28" t="s">
        <v>41</v>
      </c>
      <c r="E94" s="28" t="s">
        <v>70</v>
      </c>
      <c r="F94" s="63"/>
      <c r="G94" s="84"/>
      <c r="H94" s="51">
        <f t="shared" si="0"/>
        <v>0</v>
      </c>
      <c r="I94" s="41">
        <f>I95</f>
        <v>0</v>
      </c>
      <c r="J94" s="84"/>
      <c r="K94" s="41">
        <f t="shared" si="1"/>
        <v>0</v>
      </c>
      <c r="L94" s="41">
        <f>L95</f>
        <v>0</v>
      </c>
    </row>
    <row r="95" spans="1:12" ht="25.5" hidden="1">
      <c r="A95" s="43" t="s">
        <v>39</v>
      </c>
      <c r="B95" s="28" t="s">
        <v>22</v>
      </c>
      <c r="C95" s="28" t="s">
        <v>41</v>
      </c>
      <c r="D95" s="28" t="s">
        <v>41</v>
      </c>
      <c r="E95" s="28" t="s">
        <v>70</v>
      </c>
      <c r="F95" s="63" t="s">
        <v>33</v>
      </c>
      <c r="G95" s="84"/>
      <c r="H95" s="51">
        <f t="shared" si="0"/>
        <v>0</v>
      </c>
      <c r="I95" s="41">
        <v>0</v>
      </c>
      <c r="J95" s="84"/>
      <c r="K95" s="41">
        <f t="shared" si="1"/>
        <v>0</v>
      </c>
      <c r="L95" s="41">
        <v>0</v>
      </c>
    </row>
    <row r="96" spans="1:12" hidden="1">
      <c r="A96" s="43" t="s">
        <v>69</v>
      </c>
      <c r="B96" s="28" t="s">
        <v>22</v>
      </c>
      <c r="C96" s="28" t="s">
        <v>41</v>
      </c>
      <c r="D96" s="28" t="s">
        <v>41</v>
      </c>
      <c r="E96" s="28" t="s">
        <v>116</v>
      </c>
      <c r="F96" s="63"/>
      <c r="G96" s="84"/>
      <c r="H96" s="51">
        <f t="shared" si="0"/>
        <v>0</v>
      </c>
      <c r="I96" s="41"/>
      <c r="J96" s="84"/>
      <c r="K96" s="41">
        <f t="shared" si="1"/>
        <v>0</v>
      </c>
      <c r="L96" s="41"/>
    </row>
    <row r="97" spans="1:12" ht="25.5" hidden="1">
      <c r="A97" s="43" t="s">
        <v>39</v>
      </c>
      <c r="B97" s="28" t="s">
        <v>22</v>
      </c>
      <c r="C97" s="28" t="s">
        <v>41</v>
      </c>
      <c r="D97" s="28" t="s">
        <v>41</v>
      </c>
      <c r="E97" s="28" t="s">
        <v>116</v>
      </c>
      <c r="F97" s="63" t="s">
        <v>33</v>
      </c>
      <c r="G97" s="84"/>
      <c r="H97" s="51">
        <f t="shared" si="0"/>
        <v>10</v>
      </c>
      <c r="I97" s="41">
        <v>10</v>
      </c>
      <c r="J97" s="84"/>
      <c r="K97" s="41">
        <f t="shared" si="1"/>
        <v>0</v>
      </c>
      <c r="L97" s="41"/>
    </row>
    <row r="98" spans="1:12">
      <c r="A98" s="56" t="s">
        <v>99</v>
      </c>
      <c r="B98" s="25" t="s">
        <v>22</v>
      </c>
      <c r="C98" s="25" t="s">
        <v>43</v>
      </c>
      <c r="D98" s="28"/>
      <c r="E98" s="28"/>
      <c r="F98" s="63"/>
      <c r="G98" s="84" t="s">
        <v>138</v>
      </c>
      <c r="H98" s="51">
        <f t="shared" ref="H98:H128" si="5">I98-G98</f>
        <v>2460.06</v>
      </c>
      <c r="I98" s="41">
        <f>I99</f>
        <v>2606.14</v>
      </c>
      <c r="J98" s="84" t="s">
        <v>213</v>
      </c>
      <c r="K98" s="41">
        <f t="shared" ref="K98:K128" si="6">L98-J98</f>
        <v>115.5</v>
      </c>
      <c r="L98" s="51">
        <f>L99</f>
        <v>145.5</v>
      </c>
    </row>
    <row r="99" spans="1:12">
      <c r="A99" s="56" t="s">
        <v>44</v>
      </c>
      <c r="B99" s="28" t="s">
        <v>22</v>
      </c>
      <c r="C99" s="25" t="s">
        <v>43</v>
      </c>
      <c r="D99" s="25" t="s">
        <v>23</v>
      </c>
      <c r="E99" s="28"/>
      <c r="F99" s="63"/>
      <c r="G99" s="84" t="s">
        <v>138</v>
      </c>
      <c r="H99" s="51">
        <f t="shared" si="5"/>
        <v>2460.06</v>
      </c>
      <c r="I99" s="41">
        <f>I100</f>
        <v>2606.14</v>
      </c>
      <c r="J99" s="84" t="s">
        <v>213</v>
      </c>
      <c r="K99" s="41">
        <f t="shared" si="6"/>
        <v>115.5</v>
      </c>
      <c r="L99" s="41">
        <f>L100</f>
        <v>145.5</v>
      </c>
    </row>
    <row r="100" spans="1:12" ht="25.5">
      <c r="A100" s="78" t="s">
        <v>164</v>
      </c>
      <c r="B100" s="28" t="s">
        <v>22</v>
      </c>
      <c r="C100" s="28" t="s">
        <v>43</v>
      </c>
      <c r="D100" s="28" t="s">
        <v>23</v>
      </c>
      <c r="E100" s="28" t="s">
        <v>163</v>
      </c>
      <c r="F100" s="63"/>
      <c r="G100" s="84" t="s">
        <v>138</v>
      </c>
      <c r="H100" s="51">
        <f t="shared" si="5"/>
        <v>2460.06</v>
      </c>
      <c r="I100" s="41">
        <f>I101</f>
        <v>2606.14</v>
      </c>
      <c r="J100" s="84" t="s">
        <v>213</v>
      </c>
      <c r="K100" s="41">
        <f t="shared" si="6"/>
        <v>115.5</v>
      </c>
      <c r="L100" s="41">
        <f>L101</f>
        <v>145.5</v>
      </c>
    </row>
    <row r="101" spans="1:12">
      <c r="A101" s="43" t="s">
        <v>176</v>
      </c>
      <c r="B101" s="28" t="s">
        <v>22</v>
      </c>
      <c r="C101" s="28" t="s">
        <v>43</v>
      </c>
      <c r="D101" s="28" t="s">
        <v>23</v>
      </c>
      <c r="E101" s="28" t="s">
        <v>156</v>
      </c>
      <c r="F101" s="63"/>
      <c r="G101" s="84" t="s">
        <v>138</v>
      </c>
      <c r="H101" s="51">
        <f t="shared" si="5"/>
        <v>2460.06</v>
      </c>
      <c r="I101" s="41">
        <f>I102</f>
        <v>2606.14</v>
      </c>
      <c r="J101" s="84" t="s">
        <v>213</v>
      </c>
      <c r="K101" s="41">
        <f t="shared" si="6"/>
        <v>115.5</v>
      </c>
      <c r="L101" s="41">
        <f>L102</f>
        <v>145.5</v>
      </c>
    </row>
    <row r="102" spans="1:12">
      <c r="A102" s="29" t="s">
        <v>185</v>
      </c>
      <c r="B102" s="28" t="s">
        <v>22</v>
      </c>
      <c r="C102" s="28" t="s">
        <v>43</v>
      </c>
      <c r="D102" s="28" t="s">
        <v>23</v>
      </c>
      <c r="E102" s="28" t="s">
        <v>175</v>
      </c>
      <c r="F102" s="63"/>
      <c r="G102" s="84" t="s">
        <v>138</v>
      </c>
      <c r="H102" s="51">
        <f t="shared" si="5"/>
        <v>2460.06</v>
      </c>
      <c r="I102" s="41">
        <f>I103</f>
        <v>2606.14</v>
      </c>
      <c r="J102" s="84" t="s">
        <v>213</v>
      </c>
      <c r="K102" s="41">
        <f t="shared" si="6"/>
        <v>115.5</v>
      </c>
      <c r="L102" s="41">
        <f>L103</f>
        <v>145.5</v>
      </c>
    </row>
    <row r="103" spans="1:12" ht="25.5">
      <c r="A103" s="29" t="s">
        <v>157</v>
      </c>
      <c r="B103" s="28" t="s">
        <v>22</v>
      </c>
      <c r="C103" s="28" t="s">
        <v>43</v>
      </c>
      <c r="D103" s="28" t="s">
        <v>23</v>
      </c>
      <c r="E103" s="28" t="s">
        <v>117</v>
      </c>
      <c r="F103" s="63"/>
      <c r="G103" s="84" t="s">
        <v>138</v>
      </c>
      <c r="H103" s="51">
        <f t="shared" si="5"/>
        <v>2460.06</v>
      </c>
      <c r="I103" s="41">
        <f>I104+I105+I106+I107</f>
        <v>2606.14</v>
      </c>
      <c r="J103" s="84" t="s">
        <v>213</v>
      </c>
      <c r="K103" s="41">
        <f t="shared" si="6"/>
        <v>115.5</v>
      </c>
      <c r="L103" s="41">
        <f>L104+L105+L106+L107</f>
        <v>145.5</v>
      </c>
    </row>
    <row r="104" spans="1:12" ht="25.5">
      <c r="A104" s="43" t="s">
        <v>39</v>
      </c>
      <c r="B104" s="28" t="s">
        <v>22</v>
      </c>
      <c r="C104" s="28" t="s">
        <v>43</v>
      </c>
      <c r="D104" s="28" t="s">
        <v>23</v>
      </c>
      <c r="E104" s="28" t="s">
        <v>116</v>
      </c>
      <c r="F104" s="63" t="s">
        <v>33</v>
      </c>
      <c r="G104" s="84" t="s">
        <v>138</v>
      </c>
      <c r="H104" s="51">
        <f t="shared" si="5"/>
        <v>2424.06</v>
      </c>
      <c r="I104" s="41">
        <f>2355.64+114.5+100</f>
        <v>2570.14</v>
      </c>
      <c r="J104" s="84" t="s">
        <v>213</v>
      </c>
      <c r="K104" s="41">
        <f t="shared" si="6"/>
        <v>55.5</v>
      </c>
      <c r="L104" s="41">
        <v>85.5</v>
      </c>
    </row>
    <row r="105" spans="1:12">
      <c r="A105" s="70" t="s">
        <v>34</v>
      </c>
      <c r="B105" s="28" t="s">
        <v>22</v>
      </c>
      <c r="C105" s="28" t="s">
        <v>43</v>
      </c>
      <c r="D105" s="28" t="s">
        <v>23</v>
      </c>
      <c r="E105" s="28" t="s">
        <v>116</v>
      </c>
      <c r="F105" s="66" t="s">
        <v>35</v>
      </c>
      <c r="G105" s="87"/>
      <c r="H105" s="51">
        <f t="shared" si="5"/>
        <v>20</v>
      </c>
      <c r="I105" s="41">
        <v>20</v>
      </c>
      <c r="J105" s="87"/>
      <c r="K105" s="41">
        <f t="shared" si="6"/>
        <v>35</v>
      </c>
      <c r="L105" s="41">
        <v>35</v>
      </c>
    </row>
    <row r="106" spans="1:12">
      <c r="A106" s="70" t="s">
        <v>63</v>
      </c>
      <c r="B106" s="28" t="s">
        <v>22</v>
      </c>
      <c r="C106" s="28" t="s">
        <v>43</v>
      </c>
      <c r="D106" s="28" t="s">
        <v>23</v>
      </c>
      <c r="E106" s="28" t="s">
        <v>116</v>
      </c>
      <c r="F106" s="66" t="s">
        <v>36</v>
      </c>
      <c r="G106" s="87"/>
      <c r="H106" s="51">
        <f t="shared" si="5"/>
        <v>10</v>
      </c>
      <c r="I106" s="41">
        <v>10</v>
      </c>
      <c r="J106" s="87"/>
      <c r="K106" s="41">
        <f t="shared" si="6"/>
        <v>20</v>
      </c>
      <c r="L106" s="41">
        <v>20</v>
      </c>
    </row>
    <row r="107" spans="1:12">
      <c r="A107" s="70" t="s">
        <v>104</v>
      </c>
      <c r="B107" s="28" t="s">
        <v>22</v>
      </c>
      <c r="C107" s="28" t="s">
        <v>43</v>
      </c>
      <c r="D107" s="28" t="s">
        <v>23</v>
      </c>
      <c r="E107" s="28" t="s">
        <v>116</v>
      </c>
      <c r="F107" s="66" t="s">
        <v>83</v>
      </c>
      <c r="G107" s="87"/>
      <c r="H107" s="51">
        <f t="shared" si="5"/>
        <v>6</v>
      </c>
      <c r="I107" s="41">
        <v>6</v>
      </c>
      <c r="J107" s="87"/>
      <c r="K107" s="41">
        <f t="shared" si="6"/>
        <v>5</v>
      </c>
      <c r="L107" s="41">
        <v>5</v>
      </c>
    </row>
    <row r="108" spans="1:12">
      <c r="A108" s="56" t="s">
        <v>45</v>
      </c>
      <c r="B108" s="25" t="s">
        <v>22</v>
      </c>
      <c r="C108" s="25" t="s">
        <v>37</v>
      </c>
      <c r="D108" s="28"/>
      <c r="E108" s="28"/>
      <c r="F108" s="63"/>
      <c r="G108" s="84" t="s">
        <v>141</v>
      </c>
      <c r="H108" s="51">
        <f t="shared" si="5"/>
        <v>19.659999999999968</v>
      </c>
      <c r="I108" s="51">
        <f>I115</f>
        <v>929.33999999999992</v>
      </c>
      <c r="J108" s="84" t="s">
        <v>141</v>
      </c>
      <c r="K108" s="41">
        <f t="shared" si="6"/>
        <v>-399.28599999999994</v>
      </c>
      <c r="L108" s="51">
        <f>L115</f>
        <v>510.39400000000001</v>
      </c>
    </row>
    <row r="109" spans="1:12" hidden="1">
      <c r="A109" s="52" t="s">
        <v>14</v>
      </c>
      <c r="B109" s="28" t="s">
        <v>22</v>
      </c>
      <c r="C109" s="28" t="s">
        <v>37</v>
      </c>
      <c r="D109" s="28" t="s">
        <v>25</v>
      </c>
      <c r="E109" s="28"/>
      <c r="F109" s="63"/>
      <c r="G109" s="84"/>
      <c r="H109" s="51">
        <f t="shared" si="5"/>
        <v>0</v>
      </c>
      <c r="I109" s="41">
        <f>I110</f>
        <v>0</v>
      </c>
      <c r="J109" s="84"/>
      <c r="K109" s="41">
        <f t="shared" si="6"/>
        <v>0</v>
      </c>
      <c r="L109" s="41">
        <f>L110</f>
        <v>0</v>
      </c>
    </row>
    <row r="110" spans="1:12" ht="25.5" hidden="1">
      <c r="A110" s="26" t="s">
        <v>72</v>
      </c>
      <c r="B110" s="28" t="s">
        <v>22</v>
      </c>
      <c r="C110" s="28" t="s">
        <v>37</v>
      </c>
      <c r="D110" s="28" t="s">
        <v>25</v>
      </c>
      <c r="E110" s="28" t="s">
        <v>54</v>
      </c>
      <c r="F110" s="63"/>
      <c r="G110" s="84"/>
      <c r="H110" s="51">
        <f t="shared" si="5"/>
        <v>0</v>
      </c>
      <c r="I110" s="41">
        <f>I111</f>
        <v>0</v>
      </c>
      <c r="J110" s="84"/>
      <c r="K110" s="41">
        <f t="shared" si="6"/>
        <v>0</v>
      </c>
      <c r="L110" s="41">
        <f>L111</f>
        <v>0</v>
      </c>
    </row>
    <row r="111" spans="1:12" ht="25.5" hidden="1">
      <c r="A111" s="43" t="s">
        <v>39</v>
      </c>
      <c r="B111" s="28" t="s">
        <v>22</v>
      </c>
      <c r="C111" s="28" t="s">
        <v>37</v>
      </c>
      <c r="D111" s="28" t="s">
        <v>25</v>
      </c>
      <c r="E111" s="28" t="s">
        <v>54</v>
      </c>
      <c r="F111" s="63" t="s">
        <v>33</v>
      </c>
      <c r="G111" s="84"/>
      <c r="H111" s="51">
        <f t="shared" si="5"/>
        <v>0</v>
      </c>
      <c r="I111" s="41">
        <v>0</v>
      </c>
      <c r="J111" s="84"/>
      <c r="K111" s="41">
        <f t="shared" si="6"/>
        <v>0</v>
      </c>
      <c r="L111" s="41">
        <v>0</v>
      </c>
    </row>
    <row r="112" spans="1:12" hidden="1">
      <c r="A112" s="52" t="s">
        <v>15</v>
      </c>
      <c r="B112" s="28" t="s">
        <v>22</v>
      </c>
      <c r="C112" s="28" t="s">
        <v>37</v>
      </c>
      <c r="D112" s="28"/>
      <c r="E112" s="28"/>
      <c r="F112" s="63"/>
      <c r="G112" s="84"/>
      <c r="H112" s="51">
        <f t="shared" si="5"/>
        <v>929.33999999999992</v>
      </c>
      <c r="I112" s="41">
        <f>I114</f>
        <v>929.33999999999992</v>
      </c>
      <c r="J112" s="84"/>
      <c r="K112" s="41">
        <f t="shared" si="6"/>
        <v>0</v>
      </c>
      <c r="L112" s="41"/>
    </row>
    <row r="113" spans="1:12" ht="51" hidden="1">
      <c r="A113" s="26" t="s">
        <v>89</v>
      </c>
      <c r="B113" s="28" t="s">
        <v>22</v>
      </c>
      <c r="C113" s="28" t="s">
        <v>37</v>
      </c>
      <c r="D113" s="28" t="s">
        <v>32</v>
      </c>
      <c r="E113" s="28"/>
      <c r="F113" s="63"/>
      <c r="G113" s="84"/>
      <c r="H113" s="51">
        <f t="shared" si="5"/>
        <v>929.33999999999992</v>
      </c>
      <c r="I113" s="41">
        <f t="shared" ref="I113:I119" si="7">I114</f>
        <v>929.33999999999992</v>
      </c>
      <c r="J113" s="84"/>
      <c r="K113" s="41">
        <f t="shared" si="6"/>
        <v>0</v>
      </c>
      <c r="L113" s="41"/>
    </row>
    <row r="114" spans="1:12" hidden="1">
      <c r="A114" s="26" t="s">
        <v>107</v>
      </c>
      <c r="B114" s="28" t="s">
        <v>22</v>
      </c>
      <c r="C114" s="28" t="s">
        <v>37</v>
      </c>
      <c r="D114" s="28" t="s">
        <v>32</v>
      </c>
      <c r="E114" s="28"/>
      <c r="F114" s="63"/>
      <c r="G114" s="84"/>
      <c r="H114" s="51">
        <f t="shared" si="5"/>
        <v>929.33999999999992</v>
      </c>
      <c r="I114" s="41">
        <f t="shared" si="7"/>
        <v>929.33999999999992</v>
      </c>
      <c r="J114" s="84"/>
      <c r="K114" s="41">
        <f t="shared" si="6"/>
        <v>0</v>
      </c>
      <c r="L114" s="41"/>
    </row>
    <row r="115" spans="1:12">
      <c r="A115" s="24" t="s">
        <v>15</v>
      </c>
      <c r="B115" s="28" t="s">
        <v>22</v>
      </c>
      <c r="C115" s="25" t="s">
        <v>37</v>
      </c>
      <c r="D115" s="25" t="s">
        <v>32</v>
      </c>
      <c r="E115" s="28"/>
      <c r="F115" s="63"/>
      <c r="G115" s="84" t="s">
        <v>141</v>
      </c>
      <c r="H115" s="51">
        <f t="shared" si="5"/>
        <v>19.659999999999968</v>
      </c>
      <c r="I115" s="41">
        <f t="shared" si="7"/>
        <v>929.33999999999992</v>
      </c>
      <c r="J115" s="84" t="s">
        <v>141</v>
      </c>
      <c r="K115" s="41">
        <f t="shared" si="6"/>
        <v>-399.28599999999994</v>
      </c>
      <c r="L115" s="41">
        <f>L116</f>
        <v>510.39400000000001</v>
      </c>
    </row>
    <row r="116" spans="1:12" ht="25.5">
      <c r="A116" s="78" t="s">
        <v>164</v>
      </c>
      <c r="B116" s="28" t="s">
        <v>22</v>
      </c>
      <c r="C116" s="28" t="s">
        <v>37</v>
      </c>
      <c r="D116" s="28" t="s">
        <v>32</v>
      </c>
      <c r="E116" s="28" t="s">
        <v>163</v>
      </c>
      <c r="F116" s="63"/>
      <c r="G116" s="84" t="s">
        <v>141</v>
      </c>
      <c r="H116" s="51">
        <f t="shared" si="5"/>
        <v>19.659999999999968</v>
      </c>
      <c r="I116" s="41">
        <f t="shared" si="7"/>
        <v>929.33999999999992</v>
      </c>
      <c r="J116" s="84" t="s">
        <v>141</v>
      </c>
      <c r="K116" s="41">
        <f t="shared" si="6"/>
        <v>-399.28599999999994</v>
      </c>
      <c r="L116" s="41">
        <f>L117</f>
        <v>510.39400000000001</v>
      </c>
    </row>
    <row r="117" spans="1:12">
      <c r="A117" s="78" t="s">
        <v>176</v>
      </c>
      <c r="B117" s="28" t="s">
        <v>22</v>
      </c>
      <c r="C117" s="28" t="s">
        <v>37</v>
      </c>
      <c r="D117" s="28" t="s">
        <v>32</v>
      </c>
      <c r="E117" s="28" t="s">
        <v>156</v>
      </c>
      <c r="F117" s="63"/>
      <c r="G117" s="84" t="s">
        <v>141</v>
      </c>
      <c r="H117" s="51">
        <f t="shared" si="5"/>
        <v>19.659999999999968</v>
      </c>
      <c r="I117" s="41">
        <f t="shared" si="7"/>
        <v>929.33999999999992</v>
      </c>
      <c r="J117" s="84" t="s">
        <v>141</v>
      </c>
      <c r="K117" s="41">
        <f t="shared" si="6"/>
        <v>-399.28599999999994</v>
      </c>
      <c r="L117" s="41">
        <f>L118</f>
        <v>510.39400000000001</v>
      </c>
    </row>
    <row r="118" spans="1:12">
      <c r="A118" s="78" t="s">
        <v>73</v>
      </c>
      <c r="B118" s="28" t="s">
        <v>22</v>
      </c>
      <c r="C118" s="28" t="s">
        <v>37</v>
      </c>
      <c r="D118" s="28" t="s">
        <v>32</v>
      </c>
      <c r="E118" s="28" t="s">
        <v>186</v>
      </c>
      <c r="F118" s="63"/>
      <c r="G118" s="84" t="s">
        <v>141</v>
      </c>
      <c r="H118" s="51">
        <f t="shared" si="5"/>
        <v>19.659999999999968</v>
      </c>
      <c r="I118" s="41">
        <f t="shared" si="7"/>
        <v>929.33999999999992</v>
      </c>
      <c r="J118" s="84" t="s">
        <v>141</v>
      </c>
      <c r="K118" s="41">
        <f t="shared" si="6"/>
        <v>-399.28599999999994</v>
      </c>
      <c r="L118" s="41">
        <f>L119</f>
        <v>510.39400000000001</v>
      </c>
    </row>
    <row r="119" spans="1:12" ht="25.5">
      <c r="A119" s="29" t="s">
        <v>158</v>
      </c>
      <c r="B119" s="28" t="s">
        <v>22</v>
      </c>
      <c r="C119" s="28" t="s">
        <v>37</v>
      </c>
      <c r="D119" s="28" t="s">
        <v>32</v>
      </c>
      <c r="E119" s="28" t="s">
        <v>119</v>
      </c>
      <c r="F119" s="63"/>
      <c r="G119" s="84" t="s">
        <v>141</v>
      </c>
      <c r="H119" s="51">
        <f t="shared" si="5"/>
        <v>19.659999999999968</v>
      </c>
      <c r="I119" s="41">
        <f t="shared" si="7"/>
        <v>929.33999999999992</v>
      </c>
      <c r="J119" s="84" t="s">
        <v>141</v>
      </c>
      <c r="K119" s="41">
        <f t="shared" si="6"/>
        <v>-399.28599999999994</v>
      </c>
      <c r="L119" s="41">
        <f>L120</f>
        <v>510.39400000000001</v>
      </c>
    </row>
    <row r="120" spans="1:12" ht="25.5">
      <c r="A120" s="11" t="s">
        <v>151</v>
      </c>
      <c r="B120" s="28" t="s">
        <v>22</v>
      </c>
      <c r="C120" s="28" t="s">
        <v>37</v>
      </c>
      <c r="D120" s="28" t="s">
        <v>32</v>
      </c>
      <c r="E120" s="28" t="s">
        <v>118</v>
      </c>
      <c r="F120" s="63"/>
      <c r="G120" s="84" t="s">
        <v>141</v>
      </c>
      <c r="H120" s="51">
        <f t="shared" si="5"/>
        <v>19.659999999999968</v>
      </c>
      <c r="I120" s="41">
        <f>I121+I122</f>
        <v>929.33999999999992</v>
      </c>
      <c r="J120" s="84" t="s">
        <v>141</v>
      </c>
      <c r="K120" s="41">
        <f t="shared" si="6"/>
        <v>-399.28599999999994</v>
      </c>
      <c r="L120" s="41">
        <f>L121+L122</f>
        <v>510.39400000000001</v>
      </c>
    </row>
    <row r="121" spans="1:12">
      <c r="A121" s="53" t="s">
        <v>52</v>
      </c>
      <c r="B121" s="28" t="s">
        <v>22</v>
      </c>
      <c r="C121" s="28" t="s">
        <v>37</v>
      </c>
      <c r="D121" s="28" t="s">
        <v>32</v>
      </c>
      <c r="E121" s="28" t="s">
        <v>118</v>
      </c>
      <c r="F121" s="66" t="s">
        <v>38</v>
      </c>
      <c r="G121" s="87" t="s">
        <v>139</v>
      </c>
      <c r="H121" s="51">
        <f t="shared" si="5"/>
        <v>15.100000000000023</v>
      </c>
      <c r="I121" s="41">
        <v>713.78</v>
      </c>
      <c r="J121" s="87" t="s">
        <v>214</v>
      </c>
      <c r="K121" s="41">
        <f t="shared" si="6"/>
        <v>-268.77000000000004</v>
      </c>
      <c r="L121" s="41">
        <f>356.4-0.21</f>
        <v>356.19</v>
      </c>
    </row>
    <row r="122" spans="1:12" ht="38.25">
      <c r="A122" s="53" t="s">
        <v>68</v>
      </c>
      <c r="B122" s="28" t="s">
        <v>22</v>
      </c>
      <c r="C122" s="28" t="s">
        <v>37</v>
      </c>
      <c r="D122" s="28" t="s">
        <v>32</v>
      </c>
      <c r="E122" s="28" t="s">
        <v>118</v>
      </c>
      <c r="F122" s="66" t="s">
        <v>53</v>
      </c>
      <c r="G122" s="87" t="s">
        <v>140</v>
      </c>
      <c r="H122" s="51">
        <f t="shared" si="5"/>
        <v>4.5600000000000023</v>
      </c>
      <c r="I122" s="41">
        <v>215.56</v>
      </c>
      <c r="J122" s="87" t="s">
        <v>140</v>
      </c>
      <c r="K122" s="41">
        <f t="shared" si="6"/>
        <v>-56.795999999999992</v>
      </c>
      <c r="L122" s="41">
        <v>154.20400000000001</v>
      </c>
    </row>
    <row r="123" spans="1:12" ht="51" hidden="1">
      <c r="A123" s="11" t="s">
        <v>89</v>
      </c>
      <c r="B123" s="28" t="s">
        <v>22</v>
      </c>
      <c r="C123" s="28" t="s">
        <v>37</v>
      </c>
      <c r="D123" s="28" t="s">
        <v>32</v>
      </c>
      <c r="E123" s="28"/>
      <c r="F123" s="66"/>
      <c r="G123" s="87"/>
      <c r="H123" s="51">
        <f t="shared" si="5"/>
        <v>0</v>
      </c>
      <c r="I123" s="41">
        <f>I124+I125</f>
        <v>0</v>
      </c>
      <c r="J123" s="87"/>
      <c r="K123" s="41">
        <f t="shared" si="6"/>
        <v>0</v>
      </c>
      <c r="L123" s="41">
        <f>L124+L125</f>
        <v>0</v>
      </c>
    </row>
    <row r="124" spans="1:12" hidden="1">
      <c r="A124" s="30" t="s">
        <v>52</v>
      </c>
      <c r="B124" s="28" t="s">
        <v>22</v>
      </c>
      <c r="C124" s="28" t="s">
        <v>37</v>
      </c>
      <c r="D124" s="28" t="s">
        <v>32</v>
      </c>
      <c r="E124" s="28" t="s">
        <v>91</v>
      </c>
      <c r="F124" s="66" t="s">
        <v>38</v>
      </c>
      <c r="G124" s="87"/>
      <c r="H124" s="51">
        <f t="shared" si="5"/>
        <v>0</v>
      </c>
      <c r="I124" s="41"/>
      <c r="J124" s="87"/>
      <c r="K124" s="41">
        <f t="shared" si="6"/>
        <v>0</v>
      </c>
      <c r="L124" s="41"/>
    </row>
    <row r="125" spans="1:12" ht="38.25" hidden="1">
      <c r="A125" s="30" t="s">
        <v>68</v>
      </c>
      <c r="B125" s="28" t="s">
        <v>22</v>
      </c>
      <c r="C125" s="28" t="s">
        <v>37</v>
      </c>
      <c r="D125" s="28" t="s">
        <v>32</v>
      </c>
      <c r="E125" s="28" t="s">
        <v>91</v>
      </c>
      <c r="F125" s="66" t="s">
        <v>53</v>
      </c>
      <c r="G125" s="87"/>
      <c r="H125" s="51">
        <f t="shared" si="5"/>
        <v>0</v>
      </c>
      <c r="I125" s="41"/>
      <c r="J125" s="87"/>
      <c r="K125" s="41">
        <f t="shared" si="6"/>
        <v>0</v>
      </c>
      <c r="L125" s="41"/>
    </row>
    <row r="126" spans="1:12">
      <c r="A126" s="26" t="s">
        <v>46</v>
      </c>
      <c r="B126" s="28" t="s">
        <v>22</v>
      </c>
      <c r="C126" s="28" t="s">
        <v>47</v>
      </c>
      <c r="D126" s="28" t="s">
        <v>47</v>
      </c>
      <c r="E126" s="28" t="s">
        <v>90</v>
      </c>
      <c r="F126" s="63" t="s">
        <v>26</v>
      </c>
      <c r="G126" s="84" t="s">
        <v>145</v>
      </c>
      <c r="H126" s="51">
        <f t="shared" si="5"/>
        <v>-112.92</v>
      </c>
      <c r="I126" s="41"/>
      <c r="J126" s="84" t="s">
        <v>215</v>
      </c>
      <c r="K126" s="41">
        <f t="shared" si="6"/>
        <v>-118.72</v>
      </c>
      <c r="L126" s="41"/>
    </row>
    <row r="127" spans="1:12" hidden="1">
      <c r="A127" s="26" t="s">
        <v>46</v>
      </c>
      <c r="B127" s="26"/>
      <c r="C127" s="28"/>
      <c r="D127" s="28"/>
      <c r="E127" s="28"/>
      <c r="F127" s="63"/>
      <c r="G127" s="84"/>
      <c r="H127" s="51">
        <f t="shared" si="5"/>
        <v>0</v>
      </c>
      <c r="I127" s="41"/>
      <c r="J127" s="84"/>
      <c r="K127" s="41">
        <f t="shared" si="6"/>
        <v>0</v>
      </c>
      <c r="L127" s="41"/>
    </row>
    <row r="128" spans="1:12">
      <c r="A128" s="79" t="s">
        <v>1</v>
      </c>
      <c r="B128" s="79"/>
      <c r="C128" s="79"/>
      <c r="D128" s="79"/>
      <c r="E128" s="79"/>
      <c r="F128" s="79"/>
      <c r="G128" s="90">
        <v>9005.77</v>
      </c>
      <c r="H128" s="51">
        <f t="shared" si="5"/>
        <v>396.82999999999811</v>
      </c>
      <c r="I128" s="41">
        <f>I108+I98+I86+I57+I78+I63+I9</f>
        <v>9402.5999999999985</v>
      </c>
      <c r="J128" s="90">
        <v>4964.2299999999996</v>
      </c>
      <c r="K128" s="51">
        <f t="shared" si="6"/>
        <v>162.67000000000007</v>
      </c>
      <c r="L128" s="51">
        <f>L8</f>
        <v>5126.8999999999996</v>
      </c>
    </row>
    <row r="129" spans="5:10">
      <c r="E129" s="4"/>
      <c r="F129" s="4"/>
      <c r="G129" s="80"/>
      <c r="H129" s="32">
        <v>396.83</v>
      </c>
      <c r="I129" s="33">
        <v>9402.6</v>
      </c>
      <c r="J129" s="80"/>
    </row>
  </sheetData>
  <mergeCells count="2">
    <mergeCell ref="E1:M1"/>
    <mergeCell ref="A3:L3"/>
  </mergeCells>
  <phoneticPr fontId="18" type="noConversion"/>
  <pageMargins left="0.94488188976377963" right="0.19685039370078741" top="0.59055118110236227" bottom="0.27559055118110237" header="0.31496062992125984" footer="0.31496062992125984"/>
  <pageSetup paperSize="9" scale="5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07"/>
  <sheetViews>
    <sheetView tabSelected="1" workbookViewId="0">
      <selection activeCell="K6" sqref="K6"/>
    </sheetView>
  </sheetViews>
  <sheetFormatPr defaultRowHeight="12.75"/>
  <cols>
    <col min="1" max="1" width="57.7109375" style="2" customWidth="1"/>
    <col min="2" max="2" width="7.140625" style="2" customWidth="1"/>
    <col min="3" max="3" width="7.42578125" style="4" customWidth="1"/>
    <col min="4" max="4" width="6.7109375" style="4" customWidth="1"/>
    <col min="5" max="5" width="16.42578125" style="4" customWidth="1"/>
    <col min="6" max="6" width="8.85546875" style="4" customWidth="1"/>
    <col min="7" max="7" width="10.7109375" style="4" hidden="1" customWidth="1"/>
    <col min="8" max="8" width="15.42578125" style="33" hidden="1" customWidth="1"/>
    <col min="9" max="10" width="16.140625" style="32" hidden="1" customWidth="1"/>
    <col min="11" max="11" width="12.5703125" style="32" customWidth="1"/>
    <col min="12" max="12" width="15.140625" style="32" customWidth="1"/>
    <col min="13" max="13" width="17.140625" style="33" customWidth="1"/>
    <col min="14" max="14" width="9.140625" style="5" hidden="1" customWidth="1"/>
    <col min="15" max="16384" width="9.140625" style="5"/>
  </cols>
  <sheetData>
    <row r="1" spans="1:16" ht="102" customHeight="1">
      <c r="A1" s="1"/>
      <c r="B1" s="1"/>
      <c r="C1" s="1"/>
      <c r="F1" s="101" t="s">
        <v>218</v>
      </c>
      <c r="G1" s="101"/>
      <c r="H1" s="101"/>
      <c r="I1" s="101"/>
      <c r="J1" s="101"/>
      <c r="K1" s="101"/>
      <c r="L1" s="101"/>
      <c r="M1" s="101"/>
      <c r="N1" s="101"/>
      <c r="O1" s="106"/>
      <c r="P1" s="106"/>
    </row>
    <row r="2" spans="1:16" ht="16.5" customHeight="1">
      <c r="B2" s="3"/>
      <c r="G2" s="15"/>
      <c r="H2" s="16"/>
      <c r="I2" s="16"/>
      <c r="J2" s="16"/>
      <c r="K2" s="16"/>
      <c r="L2" s="16"/>
      <c r="M2" s="16"/>
    </row>
    <row r="3" spans="1:16" s="6" customFormat="1" ht="47.25" customHeight="1">
      <c r="A3" s="103" t="s">
        <v>219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6" ht="38.25">
      <c r="A4" s="7" t="s">
        <v>8</v>
      </c>
      <c r="B4" s="7"/>
      <c r="C4" s="8" t="s">
        <v>17</v>
      </c>
      <c r="D4" s="8" t="s">
        <v>18</v>
      </c>
      <c r="E4" s="8" t="s">
        <v>19</v>
      </c>
      <c r="F4" s="8" t="s">
        <v>20</v>
      </c>
      <c r="G4" s="9" t="s">
        <v>0</v>
      </c>
      <c r="H4" s="20" t="s">
        <v>55</v>
      </c>
      <c r="I4" s="20" t="s">
        <v>0</v>
      </c>
      <c r="J4" s="22" t="s">
        <v>222</v>
      </c>
      <c r="K4" s="22" t="s">
        <v>81</v>
      </c>
      <c r="L4" s="22" t="s">
        <v>220</v>
      </c>
      <c r="M4" s="22" t="s">
        <v>221</v>
      </c>
    </row>
    <row r="5" spans="1:16">
      <c r="A5" s="21">
        <v>1</v>
      </c>
      <c r="B5" s="21">
        <v>2</v>
      </c>
      <c r="C5" s="8" t="s">
        <v>108</v>
      </c>
      <c r="D5" s="8" t="s">
        <v>9</v>
      </c>
      <c r="E5" s="8" t="s">
        <v>10</v>
      </c>
      <c r="F5" s="8" t="s">
        <v>11</v>
      </c>
      <c r="G5" s="21">
        <v>7</v>
      </c>
      <c r="H5" s="22">
        <v>8</v>
      </c>
      <c r="I5" s="22">
        <v>7</v>
      </c>
      <c r="J5" s="22"/>
      <c r="K5" s="74">
        <v>6</v>
      </c>
      <c r="L5" s="8" t="s">
        <v>78</v>
      </c>
      <c r="M5" s="36">
        <v>8</v>
      </c>
    </row>
    <row r="6" spans="1:16">
      <c r="A6" s="49" t="s">
        <v>100</v>
      </c>
      <c r="B6" s="37" t="s">
        <v>22</v>
      </c>
      <c r="C6" s="37"/>
      <c r="D6" s="37"/>
      <c r="E6" s="37"/>
      <c r="F6" s="38"/>
      <c r="G6" s="39" t="e">
        <f>G7+G24+G38</f>
        <v>#REF!</v>
      </c>
      <c r="H6" s="40" t="e">
        <f>H7+H24+H38+H16</f>
        <v>#REF!</v>
      </c>
      <c r="I6" s="40" t="e">
        <f>M6-H6</f>
        <v>#REF!</v>
      </c>
      <c r="J6" s="51">
        <f>J7+J54+J64+J73+J85+J93+J106</f>
        <v>4975.2300000000005</v>
      </c>
      <c r="K6" s="51">
        <f>L6-J6</f>
        <v>155.26999999999953</v>
      </c>
      <c r="L6" s="51">
        <f>L7+L54+L64+L73+L85+L93+L106</f>
        <v>5130.5</v>
      </c>
      <c r="M6" s="51">
        <f>M7+M54+M64+M73+M85+M93+M106</f>
        <v>5140.5</v>
      </c>
    </row>
    <row r="7" spans="1:16">
      <c r="A7" s="49" t="s">
        <v>21</v>
      </c>
      <c r="B7" s="8" t="s">
        <v>22</v>
      </c>
      <c r="C7" s="8" t="s">
        <v>23</v>
      </c>
      <c r="D7" s="8"/>
      <c r="E7" s="8"/>
      <c r="F7" s="9"/>
      <c r="G7" s="10" t="e">
        <f>#REF!+G8</f>
        <v>#REF!</v>
      </c>
      <c r="H7" s="20">
        <v>660</v>
      </c>
      <c r="I7" s="20">
        <f t="shared" ref="I7:I106" si="0">M7-H7</f>
        <v>3259.78</v>
      </c>
      <c r="J7" s="41">
        <f>J8+J16+J38+J45</f>
        <v>3282.25</v>
      </c>
      <c r="K7" s="41">
        <f t="shared" ref="K7:K103" si="1">L7-J7</f>
        <v>666.63999999999987</v>
      </c>
      <c r="L7" s="41">
        <f>L8+L16+L38+L45</f>
        <v>3948.89</v>
      </c>
      <c r="M7" s="41">
        <f>M8+M16+M38+M45</f>
        <v>3919.78</v>
      </c>
    </row>
    <row r="8" spans="1:16" ht="38.25">
      <c r="A8" s="49" t="s">
        <v>24</v>
      </c>
      <c r="B8" s="12" t="s">
        <v>22</v>
      </c>
      <c r="C8" s="12" t="s">
        <v>23</v>
      </c>
      <c r="D8" s="12" t="s">
        <v>25</v>
      </c>
      <c r="E8" s="12"/>
      <c r="F8" s="12"/>
      <c r="G8" s="10">
        <f>G10</f>
        <v>500</v>
      </c>
      <c r="H8" s="20">
        <f>H10</f>
        <v>0</v>
      </c>
      <c r="I8" s="20">
        <f t="shared" si="0"/>
        <v>491.19</v>
      </c>
      <c r="J8" s="41">
        <f>J10</f>
        <v>660</v>
      </c>
      <c r="K8" s="41">
        <f t="shared" si="1"/>
        <v>-168.81</v>
      </c>
      <c r="L8" s="41">
        <f t="shared" ref="L8:M12" si="2">L9</f>
        <v>491.19</v>
      </c>
      <c r="M8" s="41">
        <f t="shared" si="2"/>
        <v>491.19</v>
      </c>
    </row>
    <row r="9" spans="1:16">
      <c r="A9" s="91" t="s">
        <v>193</v>
      </c>
      <c r="B9" s="12" t="s">
        <v>22</v>
      </c>
      <c r="C9" s="12" t="s">
        <v>23</v>
      </c>
      <c r="D9" s="12" t="s">
        <v>25</v>
      </c>
      <c r="E9" s="12" t="s">
        <v>148</v>
      </c>
      <c r="F9" s="12"/>
      <c r="G9" s="10"/>
      <c r="H9" s="20"/>
      <c r="I9" s="20"/>
      <c r="J9" s="41">
        <f>J10</f>
        <v>660</v>
      </c>
      <c r="K9" s="41">
        <f t="shared" si="1"/>
        <v>-168.81</v>
      </c>
      <c r="L9" s="41">
        <f t="shared" si="2"/>
        <v>491.19</v>
      </c>
      <c r="M9" s="41">
        <f t="shared" si="2"/>
        <v>491.19</v>
      </c>
    </row>
    <row r="10" spans="1:16">
      <c r="A10" s="11" t="s">
        <v>28</v>
      </c>
      <c r="B10" s="12" t="s">
        <v>22</v>
      </c>
      <c r="C10" s="12" t="s">
        <v>23</v>
      </c>
      <c r="D10" s="12" t="s">
        <v>25</v>
      </c>
      <c r="E10" s="12" t="s">
        <v>159</v>
      </c>
      <c r="F10" s="12"/>
      <c r="G10" s="10">
        <f>G14+G15</f>
        <v>500</v>
      </c>
      <c r="H10" s="20"/>
      <c r="I10" s="20">
        <f t="shared" si="0"/>
        <v>491.19</v>
      </c>
      <c r="J10" s="41">
        <f>J14+J15</f>
        <v>660</v>
      </c>
      <c r="K10" s="41">
        <f t="shared" si="1"/>
        <v>-168.81</v>
      </c>
      <c r="L10" s="41">
        <f t="shared" si="2"/>
        <v>491.19</v>
      </c>
      <c r="M10" s="41">
        <f t="shared" si="2"/>
        <v>491.19</v>
      </c>
    </row>
    <row r="11" spans="1:16">
      <c r="A11" s="11" t="s">
        <v>149</v>
      </c>
      <c r="B11" s="12" t="s">
        <v>22</v>
      </c>
      <c r="C11" s="12" t="s">
        <v>23</v>
      </c>
      <c r="D11" s="12" t="s">
        <v>25</v>
      </c>
      <c r="E11" s="12" t="s">
        <v>159</v>
      </c>
      <c r="F11" s="12"/>
      <c r="G11" s="10"/>
      <c r="H11" s="20"/>
      <c r="I11" s="20"/>
      <c r="J11" s="41">
        <f>J12</f>
        <v>660</v>
      </c>
      <c r="K11" s="41">
        <f t="shared" si="1"/>
        <v>-168.81</v>
      </c>
      <c r="L11" s="41">
        <f t="shared" si="2"/>
        <v>491.19</v>
      </c>
      <c r="M11" s="41">
        <f t="shared" si="2"/>
        <v>491.19</v>
      </c>
    </row>
    <row r="12" spans="1:16" ht="25.5">
      <c r="A12" s="11" t="s">
        <v>150</v>
      </c>
      <c r="B12" s="12" t="s">
        <v>22</v>
      </c>
      <c r="C12" s="12" t="s">
        <v>23</v>
      </c>
      <c r="D12" s="12" t="s">
        <v>25</v>
      </c>
      <c r="E12" s="12" t="s">
        <v>197</v>
      </c>
      <c r="F12" s="12"/>
      <c r="G12" s="10"/>
      <c r="H12" s="20"/>
      <c r="I12" s="20"/>
      <c r="J12" s="41">
        <f>J13</f>
        <v>660</v>
      </c>
      <c r="K12" s="41">
        <f t="shared" si="1"/>
        <v>-168.81</v>
      </c>
      <c r="L12" s="41">
        <f t="shared" si="2"/>
        <v>491.19</v>
      </c>
      <c r="M12" s="41">
        <f t="shared" si="2"/>
        <v>491.19</v>
      </c>
    </row>
    <row r="13" spans="1:16" ht="25.5">
      <c r="A13" s="11" t="s">
        <v>151</v>
      </c>
      <c r="B13" s="12" t="s">
        <v>22</v>
      </c>
      <c r="C13" s="28" t="s">
        <v>23</v>
      </c>
      <c r="D13" s="28" t="s">
        <v>25</v>
      </c>
      <c r="E13" s="28" t="s">
        <v>109</v>
      </c>
      <c r="F13" s="12"/>
      <c r="G13" s="23"/>
      <c r="H13" s="20"/>
      <c r="I13" s="20">
        <f t="shared" si="0"/>
        <v>491.19</v>
      </c>
      <c r="J13" s="41">
        <f>J14+J15</f>
        <v>660</v>
      </c>
      <c r="K13" s="41">
        <f t="shared" si="1"/>
        <v>-168.81</v>
      </c>
      <c r="L13" s="41">
        <f>L14+L15</f>
        <v>491.19</v>
      </c>
      <c r="M13" s="41">
        <f>M14+M15</f>
        <v>491.19</v>
      </c>
    </row>
    <row r="14" spans="1:16">
      <c r="A14" s="11" t="s">
        <v>56</v>
      </c>
      <c r="B14" s="12" t="s">
        <v>22</v>
      </c>
      <c r="C14" s="12" t="s">
        <v>23</v>
      </c>
      <c r="D14" s="12" t="s">
        <v>25</v>
      </c>
      <c r="E14" s="12" t="s">
        <v>109</v>
      </c>
      <c r="F14" s="12" t="s">
        <v>27</v>
      </c>
      <c r="G14" s="23">
        <v>500</v>
      </c>
      <c r="H14" s="20"/>
      <c r="I14" s="20">
        <f t="shared" si="0"/>
        <v>363.9</v>
      </c>
      <c r="J14" s="41">
        <v>500</v>
      </c>
      <c r="K14" s="41">
        <f t="shared" si="1"/>
        <v>-136.10000000000002</v>
      </c>
      <c r="L14" s="41">
        <v>363.9</v>
      </c>
      <c r="M14" s="41">
        <v>363.9</v>
      </c>
    </row>
    <row r="15" spans="1:16">
      <c r="A15" s="11" t="s">
        <v>57</v>
      </c>
      <c r="B15" s="12" t="s">
        <v>22</v>
      </c>
      <c r="C15" s="12" t="s">
        <v>23</v>
      </c>
      <c r="D15" s="12" t="s">
        <v>25</v>
      </c>
      <c r="E15" s="12" t="s">
        <v>109</v>
      </c>
      <c r="F15" s="12" t="s">
        <v>49</v>
      </c>
      <c r="G15" s="23"/>
      <c r="H15" s="20"/>
      <c r="I15" s="20">
        <f t="shared" si="0"/>
        <v>127.29</v>
      </c>
      <c r="J15" s="41">
        <v>160</v>
      </c>
      <c r="K15" s="41">
        <f t="shared" si="1"/>
        <v>-32.709999999999994</v>
      </c>
      <c r="L15" s="41">
        <v>127.29</v>
      </c>
      <c r="M15" s="41">
        <v>127.29</v>
      </c>
    </row>
    <row r="16" spans="1:16" ht="38.25">
      <c r="A16" s="24" t="s">
        <v>7</v>
      </c>
      <c r="B16" s="12" t="s">
        <v>22</v>
      </c>
      <c r="C16" s="28" t="s">
        <v>23</v>
      </c>
      <c r="D16" s="28" t="s">
        <v>29</v>
      </c>
      <c r="E16" s="25"/>
      <c r="F16" s="25"/>
      <c r="G16" s="10"/>
      <c r="H16" s="20" t="e">
        <f>#REF!</f>
        <v>#REF!</v>
      </c>
      <c r="I16" s="20" t="e">
        <f>#REF!</f>
        <v>#REF!</v>
      </c>
      <c r="J16" s="41">
        <f t="shared" ref="J16:J19" si="3">J17</f>
        <v>660</v>
      </c>
      <c r="K16" s="51">
        <f t="shared" si="1"/>
        <v>-171.59999999999997</v>
      </c>
      <c r="L16" s="51">
        <f t="shared" ref="L16:M20" si="4">L17</f>
        <v>488.40000000000003</v>
      </c>
      <c r="M16" s="51">
        <f t="shared" si="4"/>
        <v>488.40000000000003</v>
      </c>
    </row>
    <row r="17" spans="1:13" ht="38.25">
      <c r="A17" s="24" t="s">
        <v>84</v>
      </c>
      <c r="B17" s="12" t="s">
        <v>22</v>
      </c>
      <c r="C17" s="27" t="s">
        <v>23</v>
      </c>
      <c r="D17" s="27" t="s">
        <v>29</v>
      </c>
      <c r="E17" s="28"/>
      <c r="F17" s="13"/>
      <c r="G17" s="10"/>
      <c r="H17" s="20"/>
      <c r="I17" s="20"/>
      <c r="J17" s="41">
        <f>J19</f>
        <v>660</v>
      </c>
      <c r="K17" s="41">
        <f t="shared" si="1"/>
        <v>-171.59999999999997</v>
      </c>
      <c r="L17" s="41">
        <f t="shared" si="4"/>
        <v>488.40000000000003</v>
      </c>
      <c r="M17" s="41">
        <f t="shared" si="4"/>
        <v>488.40000000000003</v>
      </c>
    </row>
    <row r="18" spans="1:13">
      <c r="A18" s="91" t="s">
        <v>193</v>
      </c>
      <c r="B18" s="12" t="s">
        <v>22</v>
      </c>
      <c r="C18" s="27" t="s">
        <v>23</v>
      </c>
      <c r="D18" s="27" t="s">
        <v>29</v>
      </c>
      <c r="E18" s="12" t="s">
        <v>148</v>
      </c>
      <c r="F18" s="13"/>
      <c r="G18" s="10"/>
      <c r="H18" s="20"/>
      <c r="I18" s="20"/>
      <c r="J18" s="41">
        <f>J19</f>
        <v>660</v>
      </c>
      <c r="K18" s="41">
        <f t="shared" si="1"/>
        <v>-171.59999999999997</v>
      </c>
      <c r="L18" s="41">
        <f t="shared" si="4"/>
        <v>488.40000000000003</v>
      </c>
      <c r="M18" s="41">
        <f t="shared" si="4"/>
        <v>488.40000000000003</v>
      </c>
    </row>
    <row r="19" spans="1:13" ht="25.5">
      <c r="A19" s="26" t="s">
        <v>194</v>
      </c>
      <c r="B19" s="12" t="s">
        <v>22</v>
      </c>
      <c r="C19" s="27" t="s">
        <v>23</v>
      </c>
      <c r="D19" s="27" t="s">
        <v>29</v>
      </c>
      <c r="E19" s="28" t="s">
        <v>161</v>
      </c>
      <c r="F19" s="13"/>
      <c r="G19" s="10"/>
      <c r="H19" s="20"/>
      <c r="I19" s="20"/>
      <c r="J19" s="41">
        <f t="shared" si="3"/>
        <v>660</v>
      </c>
      <c r="K19" s="41">
        <f t="shared" si="1"/>
        <v>-171.59999999999997</v>
      </c>
      <c r="L19" s="41">
        <f t="shared" si="4"/>
        <v>488.40000000000003</v>
      </c>
      <c r="M19" s="41">
        <f t="shared" si="4"/>
        <v>488.40000000000003</v>
      </c>
    </row>
    <row r="20" spans="1:13" ht="25.5">
      <c r="A20" s="75" t="s">
        <v>167</v>
      </c>
      <c r="B20" s="12" t="s">
        <v>22</v>
      </c>
      <c r="C20" s="27" t="s">
        <v>23</v>
      </c>
      <c r="D20" s="27" t="s">
        <v>29</v>
      </c>
      <c r="E20" s="28" t="s">
        <v>162</v>
      </c>
      <c r="F20" s="13"/>
      <c r="G20" s="10"/>
      <c r="H20" s="20"/>
      <c r="I20" s="20"/>
      <c r="J20" s="41">
        <f>J22+J23</f>
        <v>660</v>
      </c>
      <c r="K20" s="41">
        <f t="shared" si="1"/>
        <v>-171.59999999999997</v>
      </c>
      <c r="L20" s="41">
        <f t="shared" si="4"/>
        <v>488.40000000000003</v>
      </c>
      <c r="M20" s="41">
        <f t="shared" si="4"/>
        <v>488.40000000000003</v>
      </c>
    </row>
    <row r="21" spans="1:13" ht="25.5">
      <c r="A21" s="26" t="s">
        <v>151</v>
      </c>
      <c r="B21" s="12" t="s">
        <v>22</v>
      </c>
      <c r="C21" s="27" t="s">
        <v>23</v>
      </c>
      <c r="D21" s="27" t="s">
        <v>29</v>
      </c>
      <c r="E21" s="28" t="s">
        <v>120</v>
      </c>
      <c r="F21" s="13"/>
      <c r="G21" s="10"/>
      <c r="H21" s="20"/>
      <c r="I21" s="20"/>
      <c r="J21" s="41">
        <v>660</v>
      </c>
      <c r="K21" s="41">
        <f t="shared" si="1"/>
        <v>-171.59999999999997</v>
      </c>
      <c r="L21" s="41">
        <f>L22+L23</f>
        <v>488.40000000000003</v>
      </c>
      <c r="M21" s="41">
        <f>M22+M23</f>
        <v>488.40000000000003</v>
      </c>
    </row>
    <row r="22" spans="1:13">
      <c r="A22" s="26" t="s">
        <v>56</v>
      </c>
      <c r="B22" s="12" t="s">
        <v>22</v>
      </c>
      <c r="C22" s="27" t="s">
        <v>23</v>
      </c>
      <c r="D22" s="27" t="s">
        <v>29</v>
      </c>
      <c r="E22" s="28" t="s">
        <v>120</v>
      </c>
      <c r="F22" s="13" t="s">
        <v>27</v>
      </c>
      <c r="G22" s="10"/>
      <c r="H22" s="20"/>
      <c r="I22" s="20"/>
      <c r="J22" s="41">
        <v>500</v>
      </c>
      <c r="K22" s="41">
        <f t="shared" si="1"/>
        <v>-138.88999999999999</v>
      </c>
      <c r="L22" s="41">
        <v>361.11</v>
      </c>
      <c r="M22" s="41">
        <v>361.11</v>
      </c>
    </row>
    <row r="23" spans="1:13">
      <c r="A23" s="26" t="s">
        <v>76</v>
      </c>
      <c r="B23" s="12" t="s">
        <v>22</v>
      </c>
      <c r="C23" s="27" t="s">
        <v>23</v>
      </c>
      <c r="D23" s="27" t="s">
        <v>29</v>
      </c>
      <c r="E23" s="28" t="s">
        <v>120</v>
      </c>
      <c r="F23" s="13" t="s">
        <v>49</v>
      </c>
      <c r="G23" s="10"/>
      <c r="H23" s="20"/>
      <c r="I23" s="20"/>
      <c r="J23" s="41">
        <v>160</v>
      </c>
      <c r="K23" s="41">
        <f t="shared" si="1"/>
        <v>-32.709999999999994</v>
      </c>
      <c r="L23" s="41">
        <v>127.29</v>
      </c>
      <c r="M23" s="41">
        <v>127.29</v>
      </c>
    </row>
    <row r="24" spans="1:13" ht="38.25" hidden="1">
      <c r="A24" s="14" t="s">
        <v>6</v>
      </c>
      <c r="B24" s="12" t="s">
        <v>22</v>
      </c>
      <c r="C24" s="12" t="s">
        <v>23</v>
      </c>
      <c r="D24" s="12"/>
      <c r="E24" s="12"/>
      <c r="F24" s="12"/>
      <c r="G24" s="10" t="e">
        <f>#REF!+#REF!</f>
        <v>#REF!</v>
      </c>
      <c r="H24" s="20" t="e">
        <f>#REF!</f>
        <v>#REF!</v>
      </c>
      <c r="I24" s="20" t="e">
        <f t="shared" si="0"/>
        <v>#REF!</v>
      </c>
      <c r="J24" s="41">
        <f>J25</f>
        <v>0</v>
      </c>
      <c r="K24" s="41">
        <f t="shared" si="1"/>
        <v>0</v>
      </c>
      <c r="L24" s="41">
        <f>L25</f>
        <v>0</v>
      </c>
      <c r="M24" s="41">
        <f>M25</f>
        <v>0</v>
      </c>
    </row>
    <row r="25" spans="1:13" ht="25.5" hidden="1">
      <c r="A25" s="56" t="s">
        <v>58</v>
      </c>
      <c r="B25" s="12" t="s">
        <v>22</v>
      </c>
      <c r="C25" s="12" t="s">
        <v>23</v>
      </c>
      <c r="D25" s="12" t="s">
        <v>31</v>
      </c>
      <c r="E25" s="12"/>
      <c r="F25" s="12"/>
      <c r="G25" s="23"/>
      <c r="H25" s="20"/>
      <c r="I25" s="20">
        <f t="shared" si="0"/>
        <v>0</v>
      </c>
      <c r="J25" s="41">
        <f>J28</f>
        <v>0</v>
      </c>
      <c r="K25" s="41">
        <f t="shared" si="1"/>
        <v>0</v>
      </c>
      <c r="L25" s="41">
        <f>L28</f>
        <v>0</v>
      </c>
      <c r="M25" s="41">
        <f>M28</f>
        <v>0</v>
      </c>
    </row>
    <row r="26" spans="1:13" ht="25.5" hidden="1">
      <c r="A26" s="78" t="s">
        <v>182</v>
      </c>
      <c r="B26" s="12" t="s">
        <v>22</v>
      </c>
      <c r="C26" s="12" t="s">
        <v>23</v>
      </c>
      <c r="D26" s="12" t="s">
        <v>31</v>
      </c>
      <c r="E26" s="12" t="s">
        <v>163</v>
      </c>
      <c r="F26" s="12"/>
      <c r="G26" s="23"/>
      <c r="H26" s="20"/>
      <c r="I26" s="20"/>
      <c r="J26" s="41"/>
      <c r="K26" s="41"/>
      <c r="L26" s="41"/>
      <c r="M26" s="41"/>
    </row>
    <row r="27" spans="1:13" ht="25.5" hidden="1">
      <c r="A27" s="26" t="s">
        <v>165</v>
      </c>
      <c r="B27" s="12" t="s">
        <v>22</v>
      </c>
      <c r="C27" s="12" t="s">
        <v>23</v>
      </c>
      <c r="D27" s="12" t="s">
        <v>31</v>
      </c>
      <c r="E27" s="28" t="s">
        <v>166</v>
      </c>
      <c r="F27" s="12"/>
      <c r="G27" s="23"/>
      <c r="H27" s="20"/>
      <c r="I27" s="20"/>
      <c r="J27" s="41"/>
      <c r="K27" s="41"/>
      <c r="L27" s="41"/>
      <c r="M27" s="41"/>
    </row>
    <row r="28" spans="1:13" ht="51" hidden="1">
      <c r="A28" s="11" t="s">
        <v>85</v>
      </c>
      <c r="B28" s="12" t="s">
        <v>22</v>
      </c>
      <c r="C28" s="12" t="s">
        <v>23</v>
      </c>
      <c r="D28" s="12" t="s">
        <v>31</v>
      </c>
      <c r="E28" s="12" t="s">
        <v>121</v>
      </c>
      <c r="F28" s="12"/>
      <c r="G28" s="23"/>
      <c r="H28" s="20"/>
      <c r="I28" s="20">
        <f t="shared" si="0"/>
        <v>0</v>
      </c>
      <c r="J28" s="41">
        <f>J29+J32</f>
        <v>0</v>
      </c>
      <c r="K28" s="41">
        <f t="shared" si="1"/>
        <v>0</v>
      </c>
      <c r="L28" s="41">
        <f>L29+L32</f>
        <v>0</v>
      </c>
      <c r="M28" s="41">
        <f>M29+M32</f>
        <v>0</v>
      </c>
    </row>
    <row r="29" spans="1:13" ht="25.5" hidden="1">
      <c r="A29" s="30" t="s">
        <v>86</v>
      </c>
      <c r="B29" s="12" t="s">
        <v>22</v>
      </c>
      <c r="C29" s="12" t="s">
        <v>23</v>
      </c>
      <c r="D29" s="12" t="s">
        <v>31</v>
      </c>
      <c r="E29" s="12" t="s">
        <v>50</v>
      </c>
      <c r="F29" s="12"/>
      <c r="G29" s="23"/>
      <c r="H29" s="20"/>
      <c r="I29" s="20">
        <f t="shared" si="0"/>
        <v>0</v>
      </c>
      <c r="J29" s="41">
        <f>J30+J31</f>
        <v>0</v>
      </c>
      <c r="K29" s="41">
        <f t="shared" si="1"/>
        <v>0</v>
      </c>
      <c r="L29" s="41">
        <f>L30+L31</f>
        <v>0</v>
      </c>
      <c r="M29" s="41">
        <f>M30+M31</f>
        <v>0</v>
      </c>
    </row>
    <row r="30" spans="1:13" hidden="1">
      <c r="A30" s="30" t="s">
        <v>56</v>
      </c>
      <c r="B30" s="12" t="s">
        <v>22</v>
      </c>
      <c r="C30" s="12" t="s">
        <v>23</v>
      </c>
      <c r="D30" s="12" t="s">
        <v>31</v>
      </c>
      <c r="E30" s="12" t="s">
        <v>50</v>
      </c>
      <c r="F30" s="31" t="s">
        <v>27</v>
      </c>
      <c r="G30" s="23"/>
      <c r="H30" s="20"/>
      <c r="I30" s="20">
        <f t="shared" si="0"/>
        <v>0</v>
      </c>
      <c r="J30" s="41"/>
      <c r="K30" s="41">
        <f t="shared" si="1"/>
        <v>0</v>
      </c>
      <c r="L30" s="41"/>
      <c r="M30" s="41"/>
    </row>
    <row r="31" spans="1:13" ht="38.25" hidden="1">
      <c r="A31" s="30" t="s">
        <v>59</v>
      </c>
      <c r="B31" s="12" t="s">
        <v>22</v>
      </c>
      <c r="C31" s="12" t="s">
        <v>23</v>
      </c>
      <c r="D31" s="12" t="s">
        <v>31</v>
      </c>
      <c r="E31" s="12" t="s">
        <v>50</v>
      </c>
      <c r="F31" s="31" t="s">
        <v>49</v>
      </c>
      <c r="G31" s="23"/>
      <c r="H31" s="20"/>
      <c r="I31" s="20">
        <f t="shared" si="0"/>
        <v>0</v>
      </c>
      <c r="J31" s="41"/>
      <c r="K31" s="41">
        <f t="shared" si="1"/>
        <v>0</v>
      </c>
      <c r="L31" s="41"/>
      <c r="M31" s="41"/>
    </row>
    <row r="32" spans="1:13" ht="25.5" hidden="1">
      <c r="A32" s="11" t="s">
        <v>151</v>
      </c>
      <c r="B32" s="28" t="s">
        <v>22</v>
      </c>
      <c r="C32" s="12" t="s">
        <v>23</v>
      </c>
      <c r="D32" s="12" t="s">
        <v>31</v>
      </c>
      <c r="E32" s="12" t="s">
        <v>111</v>
      </c>
      <c r="F32" s="12"/>
      <c r="G32" s="23"/>
      <c r="H32" s="20"/>
      <c r="I32" s="20">
        <f t="shared" si="0"/>
        <v>0</v>
      </c>
      <c r="J32" s="41">
        <f>J33+J34+J35+J36+J37</f>
        <v>0</v>
      </c>
      <c r="K32" s="41">
        <f t="shared" si="1"/>
        <v>0</v>
      </c>
      <c r="L32" s="41">
        <f>L33+L34+L35+L36+L37</f>
        <v>0</v>
      </c>
      <c r="M32" s="41">
        <f>M33+M34+M35+M36+M37</f>
        <v>0</v>
      </c>
    </row>
    <row r="33" spans="1:13" ht="25.5" hidden="1">
      <c r="A33" s="30" t="s">
        <v>60</v>
      </c>
      <c r="B33" s="28" t="s">
        <v>22</v>
      </c>
      <c r="C33" s="12" t="s">
        <v>23</v>
      </c>
      <c r="D33" s="12" t="s">
        <v>31</v>
      </c>
      <c r="E33" s="12" t="s">
        <v>111</v>
      </c>
      <c r="F33" s="59" t="s">
        <v>30</v>
      </c>
      <c r="G33" s="23"/>
      <c r="H33" s="20"/>
      <c r="I33" s="20">
        <f t="shared" si="0"/>
        <v>0</v>
      </c>
      <c r="J33" s="41">
        <v>0</v>
      </c>
      <c r="K33" s="41">
        <f t="shared" si="1"/>
        <v>0</v>
      </c>
      <c r="L33" s="41">
        <v>0</v>
      </c>
      <c r="M33" s="41">
        <v>0</v>
      </c>
    </row>
    <row r="34" spans="1:13" ht="25.5" hidden="1">
      <c r="A34" s="30" t="s">
        <v>39</v>
      </c>
      <c r="B34" s="12" t="s">
        <v>22</v>
      </c>
      <c r="C34" s="12" t="s">
        <v>23</v>
      </c>
      <c r="D34" s="12" t="s">
        <v>31</v>
      </c>
      <c r="E34" s="12" t="s">
        <v>111</v>
      </c>
      <c r="F34" s="59">
        <v>244</v>
      </c>
      <c r="G34" s="23"/>
      <c r="H34" s="20"/>
      <c r="I34" s="20">
        <f t="shared" si="0"/>
        <v>0</v>
      </c>
      <c r="J34" s="41"/>
      <c r="K34" s="41">
        <f t="shared" si="1"/>
        <v>0</v>
      </c>
      <c r="L34" s="41"/>
      <c r="M34" s="41"/>
    </row>
    <row r="35" spans="1:13" ht="76.5" hidden="1">
      <c r="A35" s="30" t="s">
        <v>61</v>
      </c>
      <c r="B35" s="28" t="s">
        <v>22</v>
      </c>
      <c r="C35" s="12" t="s">
        <v>23</v>
      </c>
      <c r="D35" s="12" t="s">
        <v>31</v>
      </c>
      <c r="E35" s="12" t="s">
        <v>51</v>
      </c>
      <c r="F35" s="31" t="s">
        <v>62</v>
      </c>
      <c r="G35" s="23"/>
      <c r="H35" s="20"/>
      <c r="I35" s="20">
        <f t="shared" si="0"/>
        <v>0</v>
      </c>
      <c r="J35" s="41">
        <v>0</v>
      </c>
      <c r="K35" s="41">
        <f t="shared" si="1"/>
        <v>0</v>
      </c>
      <c r="L35" s="41">
        <v>0</v>
      </c>
      <c r="M35" s="41">
        <v>0</v>
      </c>
    </row>
    <row r="36" spans="1:13" hidden="1">
      <c r="A36" s="30" t="s">
        <v>34</v>
      </c>
      <c r="B36" s="12" t="s">
        <v>22</v>
      </c>
      <c r="C36" s="12" t="s">
        <v>23</v>
      </c>
      <c r="D36" s="12" t="s">
        <v>31</v>
      </c>
      <c r="E36" s="12" t="s">
        <v>51</v>
      </c>
      <c r="F36" s="31" t="s">
        <v>35</v>
      </c>
      <c r="G36" s="23"/>
      <c r="H36" s="20"/>
      <c r="I36" s="20">
        <f t="shared" si="0"/>
        <v>0</v>
      </c>
      <c r="J36" s="41">
        <v>0</v>
      </c>
      <c r="K36" s="41">
        <f t="shared" si="1"/>
        <v>0</v>
      </c>
      <c r="L36" s="41">
        <v>0</v>
      </c>
      <c r="M36" s="41">
        <v>0</v>
      </c>
    </row>
    <row r="37" spans="1:13" hidden="1">
      <c r="A37" s="30" t="s">
        <v>63</v>
      </c>
      <c r="B37" s="12" t="s">
        <v>22</v>
      </c>
      <c r="C37" s="12" t="s">
        <v>23</v>
      </c>
      <c r="D37" s="12" t="s">
        <v>31</v>
      </c>
      <c r="E37" s="12" t="s">
        <v>51</v>
      </c>
      <c r="F37" s="31" t="s">
        <v>36</v>
      </c>
      <c r="G37" s="23"/>
      <c r="H37" s="20"/>
      <c r="I37" s="20">
        <f t="shared" si="0"/>
        <v>0</v>
      </c>
      <c r="J37" s="41">
        <v>0</v>
      </c>
      <c r="K37" s="41">
        <f t="shared" si="1"/>
        <v>0</v>
      </c>
      <c r="L37" s="41">
        <v>0</v>
      </c>
      <c r="M37" s="41">
        <v>0</v>
      </c>
    </row>
    <row r="38" spans="1:13">
      <c r="A38" s="56" t="s">
        <v>5</v>
      </c>
      <c r="B38" s="12" t="s">
        <v>22</v>
      </c>
      <c r="C38" s="76" t="s">
        <v>23</v>
      </c>
      <c r="D38" s="76" t="s">
        <v>37</v>
      </c>
      <c r="E38" s="12"/>
      <c r="F38" s="12"/>
      <c r="G38" s="10" t="e">
        <f>#REF!</f>
        <v>#REF!</v>
      </c>
      <c r="H38" s="20"/>
      <c r="I38" s="20">
        <f t="shared" si="0"/>
        <v>10</v>
      </c>
      <c r="J38" s="41">
        <f>J43</f>
        <v>9</v>
      </c>
      <c r="K38" s="51">
        <f t="shared" si="1"/>
        <v>1</v>
      </c>
      <c r="L38" s="51">
        <f t="shared" ref="L38:M43" si="5">L39</f>
        <v>10</v>
      </c>
      <c r="M38" s="51">
        <f t="shared" si="5"/>
        <v>10</v>
      </c>
    </row>
    <row r="39" spans="1:13" ht="25.5">
      <c r="A39" s="78" t="s">
        <v>182</v>
      </c>
      <c r="B39" s="12" t="s">
        <v>22</v>
      </c>
      <c r="C39" s="76" t="s">
        <v>23</v>
      </c>
      <c r="D39" s="76" t="s">
        <v>37</v>
      </c>
      <c r="E39" s="12" t="s">
        <v>163</v>
      </c>
      <c r="F39" s="12"/>
      <c r="G39" s="10"/>
      <c r="H39" s="20"/>
      <c r="I39" s="20"/>
      <c r="J39" s="41">
        <f>J40</f>
        <v>9</v>
      </c>
      <c r="K39" s="41">
        <v>-1</v>
      </c>
      <c r="L39" s="41">
        <f t="shared" si="5"/>
        <v>10</v>
      </c>
      <c r="M39" s="41">
        <f t="shared" si="5"/>
        <v>10</v>
      </c>
    </row>
    <row r="40" spans="1:13" ht="25.5">
      <c r="A40" s="52" t="s">
        <v>168</v>
      </c>
      <c r="B40" s="12" t="s">
        <v>22</v>
      </c>
      <c r="C40" s="12" t="s">
        <v>23</v>
      </c>
      <c r="D40" s="12" t="s">
        <v>37</v>
      </c>
      <c r="E40" s="12" t="s">
        <v>169</v>
      </c>
      <c r="F40" s="12"/>
      <c r="G40" s="10"/>
      <c r="H40" s="20"/>
      <c r="I40" s="20"/>
      <c r="J40" s="41">
        <f>J41</f>
        <v>9</v>
      </c>
      <c r="K40" s="41">
        <v>-1</v>
      </c>
      <c r="L40" s="41">
        <f t="shared" si="5"/>
        <v>10</v>
      </c>
      <c r="M40" s="41">
        <f t="shared" si="5"/>
        <v>10</v>
      </c>
    </row>
    <row r="41" spans="1:13" ht="25.5">
      <c r="A41" s="52" t="s">
        <v>187</v>
      </c>
      <c r="B41" s="12" t="s">
        <v>22</v>
      </c>
      <c r="C41" s="12" t="s">
        <v>23</v>
      </c>
      <c r="D41" s="12" t="s">
        <v>37</v>
      </c>
      <c r="E41" s="28" t="s">
        <v>170</v>
      </c>
      <c r="F41" s="12"/>
      <c r="G41" s="10"/>
      <c r="H41" s="20"/>
      <c r="I41" s="20"/>
      <c r="J41" s="41">
        <f>J42</f>
        <v>9</v>
      </c>
      <c r="K41" s="41">
        <v>-1</v>
      </c>
      <c r="L41" s="41">
        <f t="shared" si="5"/>
        <v>10</v>
      </c>
      <c r="M41" s="41">
        <f t="shared" si="5"/>
        <v>10</v>
      </c>
    </row>
    <row r="42" spans="1:13">
      <c r="A42" s="52" t="s">
        <v>171</v>
      </c>
      <c r="B42" s="12" t="s">
        <v>22</v>
      </c>
      <c r="C42" s="12" t="s">
        <v>23</v>
      </c>
      <c r="D42" s="12" t="s">
        <v>37</v>
      </c>
      <c r="E42" s="28" t="s">
        <v>172</v>
      </c>
      <c r="F42" s="12"/>
      <c r="G42" s="10"/>
      <c r="H42" s="20"/>
      <c r="I42" s="20"/>
      <c r="J42" s="41">
        <f>J43</f>
        <v>9</v>
      </c>
      <c r="K42" s="41">
        <v>-1</v>
      </c>
      <c r="L42" s="41">
        <f t="shared" si="5"/>
        <v>10</v>
      </c>
      <c r="M42" s="41">
        <f t="shared" si="5"/>
        <v>10</v>
      </c>
    </row>
    <row r="43" spans="1:13" ht="25.5">
      <c r="A43" s="97" t="s">
        <v>106</v>
      </c>
      <c r="B43" s="12" t="s">
        <v>22</v>
      </c>
      <c r="C43" s="28" t="s">
        <v>23</v>
      </c>
      <c r="D43" s="28" t="s">
        <v>37</v>
      </c>
      <c r="E43" s="28" t="s">
        <v>110</v>
      </c>
      <c r="F43" s="63"/>
      <c r="G43" s="10"/>
      <c r="H43" s="20"/>
      <c r="I43" s="20">
        <f t="shared" si="0"/>
        <v>10</v>
      </c>
      <c r="J43" s="41">
        <f>J44</f>
        <v>9</v>
      </c>
      <c r="K43" s="41">
        <f t="shared" si="1"/>
        <v>1</v>
      </c>
      <c r="L43" s="41">
        <f t="shared" si="5"/>
        <v>10</v>
      </c>
      <c r="M43" s="41">
        <f t="shared" si="5"/>
        <v>10</v>
      </c>
    </row>
    <row r="44" spans="1:13">
      <c r="A44" s="97" t="s">
        <v>105</v>
      </c>
      <c r="B44" s="12" t="s">
        <v>22</v>
      </c>
      <c r="C44" s="28" t="s">
        <v>23</v>
      </c>
      <c r="D44" s="28" t="s">
        <v>37</v>
      </c>
      <c r="E44" s="28" t="s">
        <v>110</v>
      </c>
      <c r="F44" s="61" t="s">
        <v>101</v>
      </c>
      <c r="G44" s="10"/>
      <c r="H44" s="20"/>
      <c r="I44" s="20">
        <f t="shared" si="0"/>
        <v>10</v>
      </c>
      <c r="J44" s="41">
        <v>9</v>
      </c>
      <c r="K44" s="41">
        <f t="shared" si="1"/>
        <v>1</v>
      </c>
      <c r="L44" s="41">
        <v>10</v>
      </c>
      <c r="M44" s="41">
        <v>10</v>
      </c>
    </row>
    <row r="45" spans="1:13">
      <c r="A45" s="98" t="s">
        <v>102</v>
      </c>
      <c r="B45" s="12" t="s">
        <v>22</v>
      </c>
      <c r="C45" s="76" t="s">
        <v>23</v>
      </c>
      <c r="D45" s="76" t="s">
        <v>80</v>
      </c>
      <c r="E45" s="12"/>
      <c r="F45" s="8"/>
      <c r="G45" s="10"/>
      <c r="H45" s="20"/>
      <c r="I45" s="20"/>
      <c r="J45" s="41">
        <f>J48+J52</f>
        <v>1953.25</v>
      </c>
      <c r="K45" s="51">
        <f>L45-J45</f>
        <v>1006.0499999999997</v>
      </c>
      <c r="L45" s="51">
        <f>L48+L52</f>
        <v>2959.2999999999997</v>
      </c>
      <c r="M45" s="51">
        <f>M48+M52</f>
        <v>2930.19</v>
      </c>
    </row>
    <row r="46" spans="1:13" ht="25.5">
      <c r="A46" s="78" t="s">
        <v>182</v>
      </c>
      <c r="B46" s="12" t="s">
        <v>22</v>
      </c>
      <c r="C46" s="76" t="s">
        <v>23</v>
      </c>
      <c r="D46" s="76" t="s">
        <v>80</v>
      </c>
      <c r="E46" s="12" t="s">
        <v>163</v>
      </c>
      <c r="F46" s="8"/>
      <c r="G46" s="10"/>
      <c r="H46" s="20"/>
      <c r="I46" s="20"/>
      <c r="J46" s="41">
        <f>J47+J52</f>
        <v>1953.25</v>
      </c>
      <c r="K46" s="41">
        <f>L46-J46</f>
        <v>1006.0499999999997</v>
      </c>
      <c r="L46" s="41">
        <f t="shared" ref="L46:M48" si="6">L47</f>
        <v>2959.2999999999997</v>
      </c>
      <c r="M46" s="41">
        <f t="shared" si="6"/>
        <v>2930.19</v>
      </c>
    </row>
    <row r="47" spans="1:13" ht="25.5">
      <c r="A47" s="26" t="s">
        <v>165</v>
      </c>
      <c r="B47" s="12" t="s">
        <v>22</v>
      </c>
      <c r="C47" s="12" t="s">
        <v>23</v>
      </c>
      <c r="D47" s="12" t="s">
        <v>80</v>
      </c>
      <c r="E47" s="28" t="s">
        <v>166</v>
      </c>
      <c r="F47" s="8"/>
      <c r="G47" s="10"/>
      <c r="H47" s="20"/>
      <c r="I47" s="20"/>
      <c r="J47" s="41">
        <f>J48</f>
        <v>1953.25</v>
      </c>
      <c r="K47" s="41">
        <f t="shared" ref="K47:K49" si="7">L47-J47</f>
        <v>1006.0499999999997</v>
      </c>
      <c r="L47" s="41">
        <f t="shared" si="6"/>
        <v>2959.2999999999997</v>
      </c>
      <c r="M47" s="41">
        <f t="shared" si="6"/>
        <v>2930.19</v>
      </c>
    </row>
    <row r="48" spans="1:13" ht="25.5">
      <c r="A48" s="70" t="s">
        <v>103</v>
      </c>
      <c r="B48" s="12" t="s">
        <v>22</v>
      </c>
      <c r="C48" s="28" t="s">
        <v>23</v>
      </c>
      <c r="D48" s="28" t="s">
        <v>80</v>
      </c>
      <c r="E48" s="12" t="s">
        <v>121</v>
      </c>
      <c r="F48" s="8"/>
      <c r="G48" s="10"/>
      <c r="H48" s="20"/>
      <c r="I48" s="20"/>
      <c r="J48" s="41">
        <f>J49</f>
        <v>1953.25</v>
      </c>
      <c r="K48" s="41">
        <f t="shared" si="7"/>
        <v>1006.0499999999997</v>
      </c>
      <c r="L48" s="41">
        <f t="shared" si="6"/>
        <v>2959.2999999999997</v>
      </c>
      <c r="M48" s="41">
        <f t="shared" si="6"/>
        <v>2930.19</v>
      </c>
    </row>
    <row r="49" spans="1:13" ht="25.5">
      <c r="A49" s="53" t="s">
        <v>151</v>
      </c>
      <c r="B49" s="12" t="s">
        <v>22</v>
      </c>
      <c r="C49" s="28" t="s">
        <v>23</v>
      </c>
      <c r="D49" s="28" t="s">
        <v>80</v>
      </c>
      <c r="E49" s="28" t="s">
        <v>111</v>
      </c>
      <c r="F49" s="8"/>
      <c r="G49" s="10"/>
      <c r="H49" s="20"/>
      <c r="I49" s="20"/>
      <c r="J49" s="41">
        <f>J50+J51+J53</f>
        <v>1953.25</v>
      </c>
      <c r="K49" s="41">
        <f t="shared" si="7"/>
        <v>1006.0499999999997</v>
      </c>
      <c r="L49" s="41">
        <f>L50+L51+L53</f>
        <v>2959.2999999999997</v>
      </c>
      <c r="M49" s="41">
        <f>M50+M51+M53</f>
        <v>2930.19</v>
      </c>
    </row>
    <row r="50" spans="1:13">
      <c r="A50" s="53" t="s">
        <v>56</v>
      </c>
      <c r="B50" s="12" t="s">
        <v>22</v>
      </c>
      <c r="C50" s="12" t="s">
        <v>23</v>
      </c>
      <c r="D50" s="12" t="s">
        <v>80</v>
      </c>
      <c r="E50" s="12" t="s">
        <v>111</v>
      </c>
      <c r="F50" s="8" t="s">
        <v>38</v>
      </c>
      <c r="G50" s="10"/>
      <c r="H50" s="20"/>
      <c r="I50" s="20"/>
      <c r="J50" s="41">
        <v>1298.25</v>
      </c>
      <c r="K50" s="41">
        <f t="shared" si="1"/>
        <v>922.54</v>
      </c>
      <c r="L50" s="41">
        <f>2232.19-11.4</f>
        <v>2220.79</v>
      </c>
      <c r="M50" s="41">
        <f>2232.19-11.12</f>
        <v>2221.0700000000002</v>
      </c>
    </row>
    <row r="51" spans="1:13" ht="38.25">
      <c r="A51" s="30" t="s">
        <v>68</v>
      </c>
      <c r="B51" s="12" t="s">
        <v>22</v>
      </c>
      <c r="C51" s="12" t="s">
        <v>23</v>
      </c>
      <c r="D51" s="12" t="s">
        <v>80</v>
      </c>
      <c r="E51" s="12" t="s">
        <v>111</v>
      </c>
      <c r="F51" s="8" t="s">
        <v>53</v>
      </c>
      <c r="G51" s="10"/>
      <c r="H51" s="20"/>
      <c r="I51" s="20"/>
      <c r="J51" s="41">
        <v>605</v>
      </c>
      <c r="K51" s="41">
        <f t="shared" si="1"/>
        <v>69.12</v>
      </c>
      <c r="L51" s="41">
        <v>674.12</v>
      </c>
      <c r="M51" s="41">
        <v>674.12</v>
      </c>
    </row>
    <row r="52" spans="1:13" ht="25.5" hidden="1">
      <c r="A52" s="53" t="s">
        <v>87</v>
      </c>
      <c r="B52" s="12" t="s">
        <v>22</v>
      </c>
      <c r="C52" s="12" t="s">
        <v>23</v>
      </c>
      <c r="D52" s="12" t="s">
        <v>80</v>
      </c>
      <c r="E52" s="12" t="s">
        <v>111</v>
      </c>
      <c r="F52" s="8"/>
      <c r="G52" s="10"/>
      <c r="H52" s="20"/>
      <c r="I52" s="20"/>
      <c r="J52" s="41"/>
      <c r="K52" s="41">
        <f t="shared" si="1"/>
        <v>0</v>
      </c>
      <c r="L52" s="41"/>
      <c r="M52" s="41"/>
    </row>
    <row r="53" spans="1:13" ht="25.5">
      <c r="A53" s="30" t="s">
        <v>39</v>
      </c>
      <c r="B53" s="12" t="s">
        <v>22</v>
      </c>
      <c r="C53" s="12" t="s">
        <v>23</v>
      </c>
      <c r="D53" s="12" t="s">
        <v>80</v>
      </c>
      <c r="E53" s="12" t="s">
        <v>111</v>
      </c>
      <c r="F53" s="8" t="s">
        <v>33</v>
      </c>
      <c r="G53" s="10"/>
      <c r="H53" s="20"/>
      <c r="I53" s="20"/>
      <c r="J53" s="41">
        <v>50</v>
      </c>
      <c r="K53" s="41">
        <f t="shared" si="1"/>
        <v>14.39</v>
      </c>
      <c r="L53" s="41">
        <v>64.39</v>
      </c>
      <c r="M53" s="41">
        <v>35</v>
      </c>
    </row>
    <row r="54" spans="1:13">
      <c r="A54" s="56" t="s">
        <v>48</v>
      </c>
      <c r="B54" s="12" t="s">
        <v>22</v>
      </c>
      <c r="C54" s="76" t="s">
        <v>25</v>
      </c>
      <c r="D54" s="12"/>
      <c r="E54" s="12"/>
      <c r="F54" s="12"/>
      <c r="G54" s="10" t="e">
        <f>G55</f>
        <v>#REF!</v>
      </c>
      <c r="H54" s="20" t="e">
        <f>H55</f>
        <v>#REF!</v>
      </c>
      <c r="I54" s="20" t="e">
        <f t="shared" si="0"/>
        <v>#REF!</v>
      </c>
      <c r="J54" s="41">
        <f>J55</f>
        <v>222.29999999999998</v>
      </c>
      <c r="K54" s="51">
        <f t="shared" si="1"/>
        <v>-4.6999999999999886</v>
      </c>
      <c r="L54" s="51">
        <f>L55</f>
        <v>217.6</v>
      </c>
      <c r="M54" s="51">
        <f>M55</f>
        <v>225.6</v>
      </c>
    </row>
    <row r="55" spans="1:13">
      <c r="A55" s="56" t="s">
        <v>13</v>
      </c>
      <c r="B55" s="12" t="s">
        <v>22</v>
      </c>
      <c r="C55" s="76" t="s">
        <v>25</v>
      </c>
      <c r="D55" s="76" t="s">
        <v>29</v>
      </c>
      <c r="E55" s="12"/>
      <c r="F55" s="12"/>
      <c r="G55" s="10" t="e">
        <f>#REF!+#REF!</f>
        <v>#REF!</v>
      </c>
      <c r="H55" s="20" t="e">
        <f>#REF!</f>
        <v>#REF!</v>
      </c>
      <c r="I55" s="20" t="e">
        <f t="shared" si="0"/>
        <v>#REF!</v>
      </c>
      <c r="J55" s="41">
        <f>J56</f>
        <v>222.29999999999998</v>
      </c>
      <c r="K55" s="41">
        <f t="shared" si="1"/>
        <v>-4.6999999999999886</v>
      </c>
      <c r="L55" s="41">
        <f>L56</f>
        <v>217.6</v>
      </c>
      <c r="M55" s="41">
        <f>M56</f>
        <v>225.6</v>
      </c>
    </row>
    <row r="56" spans="1:13" ht="63.75">
      <c r="A56" s="97" t="s">
        <v>88</v>
      </c>
      <c r="B56" s="12" t="s">
        <v>22</v>
      </c>
      <c r="C56" s="12" t="s">
        <v>25</v>
      </c>
      <c r="D56" s="12" t="s">
        <v>29</v>
      </c>
      <c r="E56" s="12" t="s">
        <v>112</v>
      </c>
      <c r="F56" s="12"/>
      <c r="G56" s="23"/>
      <c r="H56" s="20"/>
      <c r="I56" s="20">
        <f t="shared" si="0"/>
        <v>225.6</v>
      </c>
      <c r="J56" s="41">
        <f>J57+J58+J59</f>
        <v>222.29999999999998</v>
      </c>
      <c r="K56" s="41">
        <f t="shared" si="1"/>
        <v>-4.6999999999999886</v>
      </c>
      <c r="L56" s="41">
        <f>L57+L58+L59</f>
        <v>217.6</v>
      </c>
      <c r="M56" s="41">
        <f>M57+M58+M59</f>
        <v>225.6</v>
      </c>
    </row>
    <row r="57" spans="1:13">
      <c r="A57" s="30" t="s">
        <v>56</v>
      </c>
      <c r="B57" s="12" t="s">
        <v>22</v>
      </c>
      <c r="C57" s="12" t="s">
        <v>25</v>
      </c>
      <c r="D57" s="12" t="s">
        <v>29</v>
      </c>
      <c r="E57" s="12" t="s">
        <v>112</v>
      </c>
      <c r="F57" s="31" t="s">
        <v>27</v>
      </c>
      <c r="G57" s="23"/>
      <c r="H57" s="20">
        <v>0</v>
      </c>
      <c r="I57" s="20">
        <f t="shared" si="0"/>
        <v>157.46899999999999</v>
      </c>
      <c r="J57" s="41">
        <v>155.16999999999999</v>
      </c>
      <c r="K57" s="41">
        <f t="shared" si="1"/>
        <v>-3.2849999999999966</v>
      </c>
      <c r="L57" s="41">
        <v>151.88499999999999</v>
      </c>
      <c r="M57" s="41">
        <v>157.46899999999999</v>
      </c>
    </row>
    <row r="58" spans="1:13" ht="38.25">
      <c r="A58" s="30" t="s">
        <v>59</v>
      </c>
      <c r="B58" s="12" t="s">
        <v>22</v>
      </c>
      <c r="C58" s="12" t="s">
        <v>25</v>
      </c>
      <c r="D58" s="12" t="s">
        <v>29</v>
      </c>
      <c r="E58" s="12" t="s">
        <v>112</v>
      </c>
      <c r="F58" s="31" t="s">
        <v>49</v>
      </c>
      <c r="G58" s="23"/>
      <c r="H58" s="20">
        <v>0</v>
      </c>
      <c r="I58" s="20">
        <f t="shared" si="0"/>
        <v>68.131</v>
      </c>
      <c r="J58" s="41">
        <v>67.13</v>
      </c>
      <c r="K58" s="41">
        <f t="shared" si="1"/>
        <v>-1.414999999999992</v>
      </c>
      <c r="L58" s="41">
        <v>65.715000000000003</v>
      </c>
      <c r="M58" s="41">
        <v>68.131</v>
      </c>
    </row>
    <row r="59" spans="1:13" ht="25.5" hidden="1">
      <c r="A59" s="97" t="s">
        <v>39</v>
      </c>
      <c r="B59" s="12" t="s">
        <v>22</v>
      </c>
      <c r="C59" s="12" t="s">
        <v>25</v>
      </c>
      <c r="D59" s="12" t="s">
        <v>29</v>
      </c>
      <c r="E59" s="12" t="s">
        <v>64</v>
      </c>
      <c r="F59" s="12" t="s">
        <v>33</v>
      </c>
      <c r="G59" s="23"/>
      <c r="H59" s="20"/>
      <c r="I59" s="20">
        <f t="shared" si="0"/>
        <v>0</v>
      </c>
      <c r="J59" s="41">
        <v>0</v>
      </c>
      <c r="K59" s="41">
        <f t="shared" si="1"/>
        <v>0</v>
      </c>
      <c r="L59" s="41">
        <v>0</v>
      </c>
      <c r="M59" s="41">
        <v>0</v>
      </c>
    </row>
    <row r="60" spans="1:13" hidden="1">
      <c r="A60" s="97" t="s">
        <v>95</v>
      </c>
      <c r="B60" s="12" t="s">
        <v>22</v>
      </c>
      <c r="C60" s="12" t="s">
        <v>29</v>
      </c>
      <c r="D60" s="12"/>
      <c r="E60" s="12"/>
      <c r="F60" s="12"/>
      <c r="G60" s="23"/>
      <c r="H60" s="20"/>
      <c r="I60" s="20"/>
      <c r="J60" s="41">
        <f t="shared" ref="J60:M62" si="8">J61</f>
        <v>0</v>
      </c>
      <c r="K60" s="41"/>
      <c r="L60" s="41">
        <f t="shared" si="8"/>
        <v>0</v>
      </c>
      <c r="M60" s="41">
        <f t="shared" si="8"/>
        <v>0</v>
      </c>
    </row>
    <row r="61" spans="1:13" ht="25.5" hidden="1">
      <c r="A61" s="97" t="s">
        <v>94</v>
      </c>
      <c r="B61" s="12" t="s">
        <v>22</v>
      </c>
      <c r="C61" s="12" t="s">
        <v>29</v>
      </c>
      <c r="D61" s="12" t="s">
        <v>96</v>
      </c>
      <c r="E61" s="12"/>
      <c r="F61" s="12"/>
      <c r="G61" s="23"/>
      <c r="H61" s="20"/>
      <c r="I61" s="20"/>
      <c r="J61" s="41">
        <f t="shared" si="8"/>
        <v>0</v>
      </c>
      <c r="K61" s="41"/>
      <c r="L61" s="41">
        <f t="shared" si="8"/>
        <v>0</v>
      </c>
      <c r="M61" s="41">
        <f t="shared" si="8"/>
        <v>0</v>
      </c>
    </row>
    <row r="62" spans="1:13" ht="25.5" hidden="1">
      <c r="A62" s="97" t="s">
        <v>97</v>
      </c>
      <c r="B62" s="12" t="s">
        <v>22</v>
      </c>
      <c r="C62" s="12" t="s">
        <v>29</v>
      </c>
      <c r="D62" s="12" t="s">
        <v>96</v>
      </c>
      <c r="E62" s="12" t="s">
        <v>98</v>
      </c>
      <c r="F62" s="12"/>
      <c r="G62" s="23"/>
      <c r="H62" s="20"/>
      <c r="I62" s="20"/>
      <c r="J62" s="41">
        <f t="shared" si="8"/>
        <v>0</v>
      </c>
      <c r="K62" s="41"/>
      <c r="L62" s="41">
        <f t="shared" si="8"/>
        <v>0</v>
      </c>
      <c r="M62" s="41">
        <f t="shared" si="8"/>
        <v>0</v>
      </c>
    </row>
    <row r="63" spans="1:13" ht="25.5" hidden="1">
      <c r="A63" s="97" t="s">
        <v>39</v>
      </c>
      <c r="B63" s="12" t="s">
        <v>22</v>
      </c>
      <c r="C63" s="12" t="s">
        <v>29</v>
      </c>
      <c r="D63" s="12" t="s">
        <v>96</v>
      </c>
      <c r="E63" s="12" t="s">
        <v>98</v>
      </c>
      <c r="F63" s="12" t="s">
        <v>33</v>
      </c>
      <c r="G63" s="23"/>
      <c r="H63" s="20"/>
      <c r="I63" s="20"/>
      <c r="J63" s="41"/>
      <c r="K63" s="41"/>
      <c r="L63" s="41"/>
      <c r="M63" s="41"/>
    </row>
    <row r="64" spans="1:13">
      <c r="A64" s="56" t="s">
        <v>40</v>
      </c>
      <c r="B64" s="12" t="s">
        <v>22</v>
      </c>
      <c r="C64" s="76" t="s">
        <v>32</v>
      </c>
      <c r="D64" s="76"/>
      <c r="E64" s="12"/>
      <c r="F64" s="12"/>
      <c r="G64" s="10" t="e">
        <f>G66+#REF!</f>
        <v>#REF!</v>
      </c>
      <c r="H64" s="20" t="e">
        <f>H66</f>
        <v>#REF!</v>
      </c>
      <c r="I64" s="20" t="e">
        <f t="shared" si="0"/>
        <v>#REF!</v>
      </c>
      <c r="J64" s="41">
        <f>J66+J65</f>
        <v>52</v>
      </c>
      <c r="K64" s="51">
        <f t="shared" si="1"/>
        <v>-32</v>
      </c>
      <c r="L64" s="51">
        <f>L66+L65</f>
        <v>20</v>
      </c>
      <c r="M64" s="51">
        <f>M66+M65</f>
        <v>20</v>
      </c>
    </row>
    <row r="65" spans="1:13" hidden="1">
      <c r="A65" s="43" t="s">
        <v>4</v>
      </c>
      <c r="B65" s="12" t="s">
        <v>22</v>
      </c>
      <c r="C65" s="76" t="s">
        <v>32</v>
      </c>
      <c r="D65" s="76" t="s">
        <v>29</v>
      </c>
      <c r="E65" s="12" t="s">
        <v>82</v>
      </c>
      <c r="F65" s="12" t="s">
        <v>33</v>
      </c>
      <c r="G65" s="23"/>
      <c r="H65" s="20"/>
      <c r="I65" s="20">
        <f t="shared" si="0"/>
        <v>0</v>
      </c>
      <c r="J65" s="41"/>
      <c r="K65" s="41">
        <f t="shared" si="1"/>
        <v>0</v>
      </c>
      <c r="L65" s="41"/>
      <c r="M65" s="41"/>
    </row>
    <row r="66" spans="1:13">
      <c r="A66" s="52" t="s">
        <v>4</v>
      </c>
      <c r="B66" s="12" t="s">
        <v>22</v>
      </c>
      <c r="C66" s="12" t="s">
        <v>32</v>
      </c>
      <c r="D66" s="12" t="s">
        <v>29</v>
      </c>
      <c r="E66" s="12"/>
      <c r="F66" s="12"/>
      <c r="G66" s="10" t="e">
        <f>#REF!+#REF!+#REF!+#REF!+#REF!</f>
        <v>#REF!</v>
      </c>
      <c r="H66" s="20" t="e">
        <f>#REF!</f>
        <v>#REF!</v>
      </c>
      <c r="I66" s="20" t="e">
        <f t="shared" si="0"/>
        <v>#REF!</v>
      </c>
      <c r="J66" s="41">
        <f>J69</f>
        <v>52</v>
      </c>
      <c r="K66" s="41">
        <f t="shared" si="1"/>
        <v>-32</v>
      </c>
      <c r="L66" s="41">
        <f>L69</f>
        <v>20</v>
      </c>
      <c r="M66" s="41">
        <f>M69</f>
        <v>20</v>
      </c>
    </row>
    <row r="67" spans="1:13" ht="25.5">
      <c r="A67" s="78" t="s">
        <v>164</v>
      </c>
      <c r="B67" s="12" t="s">
        <v>22</v>
      </c>
      <c r="C67" s="28" t="s">
        <v>32</v>
      </c>
      <c r="D67" s="28" t="s">
        <v>29</v>
      </c>
      <c r="E67" s="28" t="s">
        <v>163</v>
      </c>
      <c r="F67" s="12"/>
      <c r="G67" s="10"/>
      <c r="H67" s="20"/>
      <c r="I67" s="20"/>
      <c r="J67" s="41">
        <v>52</v>
      </c>
      <c r="K67" s="41">
        <f t="shared" si="1"/>
        <v>-32</v>
      </c>
      <c r="L67" s="41">
        <v>20</v>
      </c>
      <c r="M67" s="41">
        <v>20</v>
      </c>
    </row>
    <row r="68" spans="1:13">
      <c r="A68" s="78" t="s">
        <v>152</v>
      </c>
      <c r="B68" s="12" t="s">
        <v>22</v>
      </c>
      <c r="C68" s="28" t="s">
        <v>32</v>
      </c>
      <c r="D68" s="28" t="s">
        <v>29</v>
      </c>
      <c r="E68" s="28" t="s">
        <v>179</v>
      </c>
      <c r="F68" s="12"/>
      <c r="G68" s="10"/>
      <c r="H68" s="20"/>
      <c r="I68" s="20"/>
      <c r="J68" s="41">
        <v>52</v>
      </c>
      <c r="K68" s="41">
        <f t="shared" si="1"/>
        <v>-32</v>
      </c>
      <c r="L68" s="41">
        <v>20</v>
      </c>
      <c r="M68" s="41">
        <v>20</v>
      </c>
    </row>
    <row r="69" spans="1:13">
      <c r="A69" s="43" t="s">
        <v>195</v>
      </c>
      <c r="B69" s="12" t="s">
        <v>22</v>
      </c>
      <c r="C69" s="12" t="s">
        <v>32</v>
      </c>
      <c r="D69" s="12" t="s">
        <v>29</v>
      </c>
      <c r="E69" s="12" t="s">
        <v>180</v>
      </c>
      <c r="F69" s="12"/>
      <c r="G69" s="23"/>
      <c r="H69" s="20"/>
      <c r="I69" s="20">
        <f t="shared" si="0"/>
        <v>20</v>
      </c>
      <c r="J69" s="41">
        <f>J72</f>
        <v>52</v>
      </c>
      <c r="K69" s="41">
        <f t="shared" si="1"/>
        <v>-32</v>
      </c>
      <c r="L69" s="41">
        <f>L72</f>
        <v>20</v>
      </c>
      <c r="M69" s="41">
        <f>M72</f>
        <v>20</v>
      </c>
    </row>
    <row r="70" spans="1:13">
      <c r="A70" s="43" t="s">
        <v>189</v>
      </c>
      <c r="B70" s="12" t="s">
        <v>22</v>
      </c>
      <c r="C70" s="12" t="s">
        <v>32</v>
      </c>
      <c r="D70" s="12" t="s">
        <v>29</v>
      </c>
      <c r="E70" s="28" t="s">
        <v>190</v>
      </c>
      <c r="F70" s="12"/>
      <c r="G70" s="23"/>
      <c r="H70" s="20"/>
      <c r="I70" s="20"/>
      <c r="J70" s="41">
        <v>52</v>
      </c>
      <c r="K70" s="41">
        <f t="shared" si="1"/>
        <v>-32</v>
      </c>
      <c r="L70" s="41">
        <v>20</v>
      </c>
      <c r="M70" s="41">
        <v>20</v>
      </c>
    </row>
    <row r="71" spans="1:13" ht="25.5">
      <c r="A71" s="43" t="s">
        <v>191</v>
      </c>
      <c r="B71" s="12" t="s">
        <v>22</v>
      </c>
      <c r="C71" s="28" t="s">
        <v>32</v>
      </c>
      <c r="D71" s="28" t="s">
        <v>29</v>
      </c>
      <c r="E71" s="28" t="s">
        <v>115</v>
      </c>
      <c r="F71" s="12"/>
      <c r="G71" s="23"/>
      <c r="H71" s="20"/>
      <c r="I71" s="20"/>
      <c r="J71" s="41">
        <v>52</v>
      </c>
      <c r="K71" s="41">
        <f t="shared" si="1"/>
        <v>-32</v>
      </c>
      <c r="L71" s="41">
        <v>20</v>
      </c>
      <c r="M71" s="41">
        <v>20</v>
      </c>
    </row>
    <row r="72" spans="1:13" ht="25.5">
      <c r="A72" s="43" t="s">
        <v>39</v>
      </c>
      <c r="B72" s="12" t="s">
        <v>22</v>
      </c>
      <c r="C72" s="12" t="s">
        <v>32</v>
      </c>
      <c r="D72" s="12" t="s">
        <v>29</v>
      </c>
      <c r="E72" s="12" t="s">
        <v>115</v>
      </c>
      <c r="F72" s="12" t="s">
        <v>33</v>
      </c>
      <c r="G72" s="23"/>
      <c r="H72" s="20"/>
      <c r="I72" s="20">
        <f t="shared" si="0"/>
        <v>20</v>
      </c>
      <c r="J72" s="41">
        <v>52</v>
      </c>
      <c r="K72" s="41">
        <f t="shared" si="1"/>
        <v>-32</v>
      </c>
      <c r="L72" s="41">
        <v>20</v>
      </c>
      <c r="M72" s="41">
        <v>20</v>
      </c>
    </row>
    <row r="73" spans="1:13">
      <c r="A73" s="56" t="s">
        <v>42</v>
      </c>
      <c r="B73" s="76" t="s">
        <v>22</v>
      </c>
      <c r="C73" s="76" t="s">
        <v>41</v>
      </c>
      <c r="D73" s="76"/>
      <c r="E73" s="12"/>
      <c r="F73" s="12"/>
      <c r="G73" s="10" t="e">
        <f>G74</f>
        <v>#REF!</v>
      </c>
      <c r="H73" s="20" t="e">
        <f>H74</f>
        <v>#REF!</v>
      </c>
      <c r="I73" s="20" t="e">
        <f t="shared" si="0"/>
        <v>#REF!</v>
      </c>
      <c r="J73" s="41">
        <f>J74</f>
        <v>464.66999999999996</v>
      </c>
      <c r="K73" s="51">
        <f t="shared" si="1"/>
        <v>-209.36999999999998</v>
      </c>
      <c r="L73" s="51">
        <f>L74</f>
        <v>255.29999999999998</v>
      </c>
      <c r="M73" s="51">
        <f>M74</f>
        <v>255.29999999999998</v>
      </c>
    </row>
    <row r="74" spans="1:13">
      <c r="A74" s="56" t="s">
        <v>3</v>
      </c>
      <c r="B74" s="12" t="s">
        <v>22</v>
      </c>
      <c r="C74" s="12" t="s">
        <v>41</v>
      </c>
      <c r="D74" s="12" t="s">
        <v>41</v>
      </c>
      <c r="E74" s="12"/>
      <c r="F74" s="12"/>
      <c r="G74" s="10" t="e">
        <f>#REF!+#REF!</f>
        <v>#REF!</v>
      </c>
      <c r="H74" s="20" t="e">
        <f>#REF!</f>
        <v>#REF!</v>
      </c>
      <c r="I74" s="20" t="e">
        <f t="shared" si="0"/>
        <v>#REF!</v>
      </c>
      <c r="J74" s="41">
        <f>J78</f>
        <v>464.66999999999996</v>
      </c>
      <c r="K74" s="41">
        <f t="shared" si="1"/>
        <v>-209.36999999999998</v>
      </c>
      <c r="L74" s="41">
        <f>L78</f>
        <v>255.29999999999998</v>
      </c>
      <c r="M74" s="41">
        <f>M78</f>
        <v>255.29999999999998</v>
      </c>
    </row>
    <row r="75" spans="1:13" ht="25.5">
      <c r="A75" s="78" t="s">
        <v>164</v>
      </c>
      <c r="B75" s="12" t="s">
        <v>22</v>
      </c>
      <c r="C75" s="28" t="s">
        <v>41</v>
      </c>
      <c r="D75" s="28" t="s">
        <v>41</v>
      </c>
      <c r="E75" s="28" t="s">
        <v>163</v>
      </c>
      <c r="F75" s="12"/>
      <c r="G75" s="10"/>
      <c r="H75" s="20"/>
      <c r="I75" s="20"/>
      <c r="J75" s="41">
        <f>J79</f>
        <v>464.66999999999996</v>
      </c>
      <c r="K75" s="41">
        <f t="shared" si="1"/>
        <v>-209.36999999999998</v>
      </c>
      <c r="L75" s="41">
        <f t="shared" ref="L75:M78" si="9">L76</f>
        <v>255.29999999999998</v>
      </c>
      <c r="M75" s="41">
        <f t="shared" si="9"/>
        <v>255.29999999999998</v>
      </c>
    </row>
    <row r="76" spans="1:13">
      <c r="A76" s="43" t="s">
        <v>176</v>
      </c>
      <c r="B76" s="12" t="s">
        <v>22</v>
      </c>
      <c r="C76" s="28" t="s">
        <v>41</v>
      </c>
      <c r="D76" s="28" t="s">
        <v>41</v>
      </c>
      <c r="E76" s="28" t="s">
        <v>156</v>
      </c>
      <c r="F76" s="12"/>
      <c r="G76" s="10"/>
      <c r="H76" s="20"/>
      <c r="I76" s="20"/>
      <c r="J76" s="41">
        <f>J80</f>
        <v>464.66999999999996</v>
      </c>
      <c r="K76" s="41">
        <f t="shared" si="1"/>
        <v>-209.36999999999998</v>
      </c>
      <c r="L76" s="41">
        <f t="shared" si="9"/>
        <v>255.29999999999998</v>
      </c>
      <c r="M76" s="41">
        <f t="shared" si="9"/>
        <v>255.29999999999998</v>
      </c>
    </row>
    <row r="77" spans="1:13">
      <c r="A77" s="53" t="s">
        <v>177</v>
      </c>
      <c r="B77" s="12" t="s">
        <v>22</v>
      </c>
      <c r="C77" s="28" t="s">
        <v>41</v>
      </c>
      <c r="D77" s="28" t="s">
        <v>41</v>
      </c>
      <c r="E77" s="28" t="s">
        <v>175</v>
      </c>
      <c r="F77" s="12"/>
      <c r="G77" s="10"/>
      <c r="H77" s="20"/>
      <c r="I77" s="20"/>
      <c r="J77" s="41">
        <v>464.67</v>
      </c>
      <c r="K77" s="41">
        <f t="shared" si="1"/>
        <v>-209.37000000000003</v>
      </c>
      <c r="L77" s="41">
        <f t="shared" si="9"/>
        <v>255.29999999999998</v>
      </c>
      <c r="M77" s="41">
        <f t="shared" si="9"/>
        <v>255.29999999999998</v>
      </c>
    </row>
    <row r="78" spans="1:13">
      <c r="A78" s="43" t="s">
        <v>65</v>
      </c>
      <c r="B78" s="12" t="s">
        <v>22</v>
      </c>
      <c r="C78" s="12" t="s">
        <v>41</v>
      </c>
      <c r="D78" s="12" t="s">
        <v>41</v>
      </c>
      <c r="E78" s="12" t="s">
        <v>117</v>
      </c>
      <c r="F78" s="12"/>
      <c r="G78" s="23"/>
      <c r="H78" s="20"/>
      <c r="I78" s="20">
        <f t="shared" si="0"/>
        <v>255.29999999999998</v>
      </c>
      <c r="J78" s="41">
        <f>J79</f>
        <v>464.66999999999996</v>
      </c>
      <c r="K78" s="41">
        <f t="shared" si="1"/>
        <v>-209.36999999999998</v>
      </c>
      <c r="L78" s="41">
        <f t="shared" si="9"/>
        <v>255.29999999999998</v>
      </c>
      <c r="M78" s="41">
        <f t="shared" si="9"/>
        <v>255.29999999999998</v>
      </c>
    </row>
    <row r="79" spans="1:13" ht="25.5">
      <c r="A79" s="43" t="s">
        <v>66</v>
      </c>
      <c r="B79" s="12" t="s">
        <v>22</v>
      </c>
      <c r="C79" s="12" t="s">
        <v>41</v>
      </c>
      <c r="D79" s="12" t="s">
        <v>41</v>
      </c>
      <c r="E79" s="12" t="s">
        <v>117</v>
      </c>
      <c r="F79" s="12"/>
      <c r="G79" s="23"/>
      <c r="H79" s="20"/>
      <c r="I79" s="20">
        <f t="shared" si="0"/>
        <v>255.29999999999998</v>
      </c>
      <c r="J79" s="41">
        <f>J80+J83</f>
        <v>464.66999999999996</v>
      </c>
      <c r="K79" s="41">
        <f t="shared" si="1"/>
        <v>-209.36999999999998</v>
      </c>
      <c r="L79" s="41">
        <f>L80+L83</f>
        <v>255.29999999999998</v>
      </c>
      <c r="M79" s="41">
        <f>M80+M83</f>
        <v>255.29999999999998</v>
      </c>
    </row>
    <row r="80" spans="1:13" ht="25.5">
      <c r="A80" s="30" t="s">
        <v>67</v>
      </c>
      <c r="B80" s="12" t="s">
        <v>22</v>
      </c>
      <c r="C80" s="12" t="s">
        <v>41</v>
      </c>
      <c r="D80" s="12" t="s">
        <v>41</v>
      </c>
      <c r="E80" s="12" t="s">
        <v>116</v>
      </c>
      <c r="F80" s="12"/>
      <c r="G80" s="23"/>
      <c r="H80" s="20"/>
      <c r="I80" s="20">
        <f t="shared" si="0"/>
        <v>255.29999999999998</v>
      </c>
      <c r="J80" s="41">
        <f>J81+J82</f>
        <v>464.66999999999996</v>
      </c>
      <c r="K80" s="41">
        <f t="shared" si="1"/>
        <v>-209.36999999999998</v>
      </c>
      <c r="L80" s="41">
        <f>L81+L82</f>
        <v>255.29999999999998</v>
      </c>
      <c r="M80" s="41">
        <f>M81+M82</f>
        <v>255.29999999999998</v>
      </c>
    </row>
    <row r="81" spans="1:13">
      <c r="A81" s="30" t="s">
        <v>52</v>
      </c>
      <c r="B81" s="12" t="s">
        <v>22</v>
      </c>
      <c r="C81" s="12" t="s">
        <v>41</v>
      </c>
      <c r="D81" s="12" t="s">
        <v>41</v>
      </c>
      <c r="E81" s="12" t="s">
        <v>116</v>
      </c>
      <c r="F81" s="31" t="s">
        <v>38</v>
      </c>
      <c r="G81" s="23"/>
      <c r="H81" s="20"/>
      <c r="I81" s="20">
        <f t="shared" si="0"/>
        <v>178.2</v>
      </c>
      <c r="J81" s="41">
        <v>356.89</v>
      </c>
      <c r="K81" s="41">
        <f t="shared" si="1"/>
        <v>-178.69</v>
      </c>
      <c r="L81" s="41">
        <v>178.2</v>
      </c>
      <c r="M81" s="41">
        <v>178.2</v>
      </c>
    </row>
    <row r="82" spans="1:13" ht="38.25">
      <c r="A82" s="30" t="s">
        <v>68</v>
      </c>
      <c r="B82" s="12" t="s">
        <v>22</v>
      </c>
      <c r="C82" s="12" t="s">
        <v>41</v>
      </c>
      <c r="D82" s="12" t="s">
        <v>41</v>
      </c>
      <c r="E82" s="12" t="s">
        <v>116</v>
      </c>
      <c r="F82" s="31" t="s">
        <v>53</v>
      </c>
      <c r="G82" s="23"/>
      <c r="H82" s="20"/>
      <c r="I82" s="20">
        <f t="shared" si="0"/>
        <v>77.099999999999994</v>
      </c>
      <c r="J82" s="41">
        <v>107.78</v>
      </c>
      <c r="K82" s="41">
        <f t="shared" si="1"/>
        <v>-30.680000000000007</v>
      </c>
      <c r="L82" s="41">
        <v>77.099999999999994</v>
      </c>
      <c r="M82" s="41">
        <v>77.099999999999994</v>
      </c>
    </row>
    <row r="83" spans="1:13" hidden="1">
      <c r="A83" s="43" t="s">
        <v>69</v>
      </c>
      <c r="B83" s="12" t="s">
        <v>22</v>
      </c>
      <c r="C83" s="12" t="s">
        <v>41</v>
      </c>
      <c r="D83" s="12" t="s">
        <v>41</v>
      </c>
      <c r="E83" s="12" t="s">
        <v>70</v>
      </c>
      <c r="F83" s="12"/>
      <c r="G83" s="23"/>
      <c r="H83" s="20"/>
      <c r="I83" s="20">
        <f t="shared" si="0"/>
        <v>0</v>
      </c>
      <c r="J83" s="41">
        <f>J84</f>
        <v>0</v>
      </c>
      <c r="K83" s="41">
        <f t="shared" si="1"/>
        <v>0</v>
      </c>
      <c r="L83" s="41">
        <f>L84</f>
        <v>0</v>
      </c>
      <c r="M83" s="41">
        <f>M84</f>
        <v>0</v>
      </c>
    </row>
    <row r="84" spans="1:13" ht="25.5" hidden="1">
      <c r="A84" s="43" t="s">
        <v>39</v>
      </c>
      <c r="B84" s="93"/>
      <c r="C84" s="12" t="s">
        <v>41</v>
      </c>
      <c r="D84" s="12" t="s">
        <v>41</v>
      </c>
      <c r="E84" s="12" t="s">
        <v>70</v>
      </c>
      <c r="F84" s="12" t="s">
        <v>33</v>
      </c>
      <c r="G84" s="23"/>
      <c r="H84" s="20"/>
      <c r="I84" s="20">
        <f t="shared" si="0"/>
        <v>0</v>
      </c>
      <c r="J84" s="41"/>
      <c r="K84" s="41">
        <f t="shared" si="1"/>
        <v>0</v>
      </c>
      <c r="L84" s="41"/>
      <c r="M84" s="41"/>
    </row>
    <row r="85" spans="1:13">
      <c r="A85" s="72" t="s">
        <v>99</v>
      </c>
      <c r="B85" s="12" t="s">
        <v>22</v>
      </c>
      <c r="C85" s="76" t="s">
        <v>43</v>
      </c>
      <c r="D85" s="76"/>
      <c r="E85" s="12"/>
      <c r="F85" s="12"/>
      <c r="G85" s="10" t="e">
        <f>G86</f>
        <v>#REF!</v>
      </c>
      <c r="H85" s="20" t="e">
        <f>H86</f>
        <v>#REF!</v>
      </c>
      <c r="I85" s="20" t="e">
        <f t="shared" si="0"/>
        <v>#REF!</v>
      </c>
      <c r="J85" s="41">
        <f>J86</f>
        <v>93.960000000000008</v>
      </c>
      <c r="K85" s="51">
        <f t="shared" si="1"/>
        <v>-38.460000000000008</v>
      </c>
      <c r="L85" s="51">
        <f>L86</f>
        <v>55.5</v>
      </c>
      <c r="M85" s="51">
        <f>M86</f>
        <v>27</v>
      </c>
    </row>
    <row r="86" spans="1:13">
      <c r="A86" s="42" t="s">
        <v>2</v>
      </c>
      <c r="B86" s="12" t="s">
        <v>22</v>
      </c>
      <c r="C86" s="12" t="s">
        <v>43</v>
      </c>
      <c r="D86" s="12" t="s">
        <v>23</v>
      </c>
      <c r="E86" s="12"/>
      <c r="F86" s="12"/>
      <c r="G86" s="10" t="e">
        <f>#REF!+#REF!</f>
        <v>#REF!</v>
      </c>
      <c r="H86" s="20" t="e">
        <f>#REF!</f>
        <v>#REF!</v>
      </c>
      <c r="I86" s="20" t="e">
        <f t="shared" si="0"/>
        <v>#REF!</v>
      </c>
      <c r="J86" s="41">
        <f>J90</f>
        <v>93.960000000000008</v>
      </c>
      <c r="K86" s="41">
        <f t="shared" si="1"/>
        <v>-38.460000000000008</v>
      </c>
      <c r="L86" s="41">
        <f t="shared" ref="L86:M91" si="10">L87</f>
        <v>55.5</v>
      </c>
      <c r="M86" s="41">
        <f t="shared" si="10"/>
        <v>27</v>
      </c>
    </row>
    <row r="87" spans="1:13" ht="25.5">
      <c r="A87" s="78" t="s">
        <v>164</v>
      </c>
      <c r="B87" s="12" t="s">
        <v>22</v>
      </c>
      <c r="C87" s="12" t="s">
        <v>43</v>
      </c>
      <c r="D87" s="12" t="s">
        <v>23</v>
      </c>
      <c r="E87" s="28" t="s">
        <v>163</v>
      </c>
      <c r="F87" s="12"/>
      <c r="G87" s="10"/>
      <c r="H87" s="20"/>
      <c r="I87" s="20"/>
      <c r="J87" s="41">
        <f>J91</f>
        <v>93.960000000000008</v>
      </c>
      <c r="K87" s="41">
        <f t="shared" si="1"/>
        <v>-38.460000000000008</v>
      </c>
      <c r="L87" s="41">
        <f t="shared" si="10"/>
        <v>55.5</v>
      </c>
      <c r="M87" s="41">
        <f t="shared" si="10"/>
        <v>27</v>
      </c>
    </row>
    <row r="88" spans="1:13">
      <c r="A88" s="43" t="s">
        <v>176</v>
      </c>
      <c r="B88" s="12" t="s">
        <v>22</v>
      </c>
      <c r="C88" s="28" t="s">
        <v>43</v>
      </c>
      <c r="D88" s="28" t="s">
        <v>23</v>
      </c>
      <c r="E88" s="28" t="s">
        <v>156</v>
      </c>
      <c r="F88" s="12"/>
      <c r="G88" s="10"/>
      <c r="H88" s="20"/>
      <c r="I88" s="20"/>
      <c r="J88" s="41">
        <f>J92</f>
        <v>93.960000000000008</v>
      </c>
      <c r="K88" s="41">
        <f t="shared" si="1"/>
        <v>-38.460000000000008</v>
      </c>
      <c r="L88" s="41">
        <f t="shared" si="10"/>
        <v>55.5</v>
      </c>
      <c r="M88" s="41">
        <f t="shared" si="10"/>
        <v>27</v>
      </c>
    </row>
    <row r="89" spans="1:13">
      <c r="A89" s="43" t="s">
        <v>185</v>
      </c>
      <c r="B89" s="12" t="s">
        <v>22</v>
      </c>
      <c r="C89" s="28" t="s">
        <v>43</v>
      </c>
      <c r="D89" s="28" t="s">
        <v>23</v>
      </c>
      <c r="E89" s="28" t="s">
        <v>175</v>
      </c>
      <c r="F89" s="12"/>
      <c r="G89" s="10"/>
      <c r="H89" s="20"/>
      <c r="I89" s="20"/>
      <c r="J89" s="41">
        <v>30</v>
      </c>
      <c r="K89" s="41">
        <f t="shared" si="1"/>
        <v>25.5</v>
      </c>
      <c r="L89" s="41">
        <f t="shared" si="10"/>
        <v>55.5</v>
      </c>
      <c r="M89" s="41">
        <f t="shared" si="10"/>
        <v>27</v>
      </c>
    </row>
    <row r="90" spans="1:13" ht="25.5">
      <c r="A90" s="43" t="s">
        <v>157</v>
      </c>
      <c r="B90" s="12" t="s">
        <v>22</v>
      </c>
      <c r="C90" s="12" t="s">
        <v>43</v>
      </c>
      <c r="D90" s="12" t="s">
        <v>23</v>
      </c>
      <c r="E90" s="12" t="s">
        <v>117</v>
      </c>
      <c r="F90" s="12"/>
      <c r="G90" s="23"/>
      <c r="H90" s="20"/>
      <c r="I90" s="20">
        <f t="shared" si="0"/>
        <v>27</v>
      </c>
      <c r="J90" s="41">
        <f>J91</f>
        <v>93.960000000000008</v>
      </c>
      <c r="K90" s="41">
        <f t="shared" si="1"/>
        <v>-38.460000000000008</v>
      </c>
      <c r="L90" s="41">
        <f t="shared" si="10"/>
        <v>55.5</v>
      </c>
      <c r="M90" s="41">
        <f t="shared" si="10"/>
        <v>27</v>
      </c>
    </row>
    <row r="91" spans="1:13">
      <c r="A91" s="43" t="s">
        <v>71</v>
      </c>
      <c r="B91" s="12" t="s">
        <v>22</v>
      </c>
      <c r="C91" s="12" t="s">
        <v>43</v>
      </c>
      <c r="D91" s="12" t="s">
        <v>23</v>
      </c>
      <c r="E91" s="12" t="s">
        <v>116</v>
      </c>
      <c r="F91" s="12"/>
      <c r="G91" s="23"/>
      <c r="H91" s="20"/>
      <c r="I91" s="20">
        <f t="shared" si="0"/>
        <v>27</v>
      </c>
      <c r="J91" s="41">
        <f>J92</f>
        <v>93.960000000000008</v>
      </c>
      <c r="K91" s="41">
        <f t="shared" si="1"/>
        <v>-38.460000000000008</v>
      </c>
      <c r="L91" s="41">
        <f t="shared" si="10"/>
        <v>55.5</v>
      </c>
      <c r="M91" s="41">
        <f t="shared" si="10"/>
        <v>27</v>
      </c>
    </row>
    <row r="92" spans="1:13" ht="25.5">
      <c r="A92" s="43" t="s">
        <v>39</v>
      </c>
      <c r="B92" s="12" t="s">
        <v>22</v>
      </c>
      <c r="C92" s="12" t="s">
        <v>43</v>
      </c>
      <c r="D92" s="12" t="s">
        <v>23</v>
      </c>
      <c r="E92" s="12" t="s">
        <v>116</v>
      </c>
      <c r="F92" s="12" t="s">
        <v>33</v>
      </c>
      <c r="G92" s="23"/>
      <c r="H92" s="20"/>
      <c r="I92" s="20">
        <f t="shared" si="0"/>
        <v>27</v>
      </c>
      <c r="J92" s="41">
        <f>30+63.96</f>
        <v>93.960000000000008</v>
      </c>
      <c r="K92" s="41">
        <f t="shared" si="1"/>
        <v>-38.460000000000008</v>
      </c>
      <c r="L92" s="41">
        <v>55.5</v>
      </c>
      <c r="M92" s="41">
        <v>27</v>
      </c>
    </row>
    <row r="93" spans="1:13">
      <c r="A93" s="56" t="s">
        <v>45</v>
      </c>
      <c r="B93" s="12" t="s">
        <v>22</v>
      </c>
      <c r="C93" s="76" t="s">
        <v>37</v>
      </c>
      <c r="D93" s="76"/>
      <c r="E93" s="12"/>
      <c r="F93" s="12"/>
      <c r="G93" s="10" t="e">
        <f>G94+G97</f>
        <v>#REF!</v>
      </c>
      <c r="H93" s="20" t="e">
        <f>H94+H97</f>
        <v>#REF!</v>
      </c>
      <c r="I93" s="20" t="e">
        <f t="shared" si="0"/>
        <v>#REF!</v>
      </c>
      <c r="J93" s="41">
        <f>J94+J97</f>
        <v>622.41</v>
      </c>
      <c r="K93" s="51">
        <f t="shared" si="1"/>
        <v>-112.01999999999998</v>
      </c>
      <c r="L93" s="51">
        <f>L97</f>
        <v>510.39</v>
      </c>
      <c r="M93" s="51">
        <f>M97</f>
        <v>447.07</v>
      </c>
    </row>
    <row r="94" spans="1:13" hidden="1">
      <c r="A94" s="52" t="s">
        <v>14</v>
      </c>
      <c r="B94" s="12" t="s">
        <v>22</v>
      </c>
      <c r="C94" s="76" t="s">
        <v>37</v>
      </c>
      <c r="D94" s="76" t="s">
        <v>25</v>
      </c>
      <c r="E94" s="12"/>
      <c r="F94" s="12"/>
      <c r="G94" s="10" t="e">
        <f>#REF!+G95</f>
        <v>#REF!</v>
      </c>
      <c r="H94" s="20">
        <f>H95</f>
        <v>0</v>
      </c>
      <c r="I94" s="20">
        <f t="shared" si="0"/>
        <v>0</v>
      </c>
      <c r="J94" s="41">
        <f>J95</f>
        <v>0</v>
      </c>
      <c r="K94" s="41">
        <f t="shared" si="1"/>
        <v>0</v>
      </c>
      <c r="L94" s="41">
        <f>L95</f>
        <v>0</v>
      </c>
      <c r="M94" s="41">
        <f>M95</f>
        <v>0</v>
      </c>
    </row>
    <row r="95" spans="1:13" ht="25.5" hidden="1">
      <c r="A95" s="11" t="s">
        <v>72</v>
      </c>
      <c r="B95" s="12" t="s">
        <v>22</v>
      </c>
      <c r="C95" s="76" t="s">
        <v>37</v>
      </c>
      <c r="D95" s="76" t="s">
        <v>25</v>
      </c>
      <c r="E95" s="12" t="s">
        <v>54</v>
      </c>
      <c r="F95" s="12"/>
      <c r="G95" s="10">
        <f>G96</f>
        <v>0</v>
      </c>
      <c r="H95" s="20">
        <f>H96</f>
        <v>0</v>
      </c>
      <c r="I95" s="20">
        <f t="shared" si="0"/>
        <v>0</v>
      </c>
      <c r="J95" s="41">
        <f>J96</f>
        <v>0</v>
      </c>
      <c r="K95" s="41">
        <f t="shared" si="1"/>
        <v>0</v>
      </c>
      <c r="L95" s="41">
        <f>L96</f>
        <v>0</v>
      </c>
      <c r="M95" s="41">
        <f>M96</f>
        <v>0</v>
      </c>
    </row>
    <row r="96" spans="1:13" ht="25.5" hidden="1">
      <c r="A96" s="43" t="s">
        <v>39</v>
      </c>
      <c r="B96" s="12" t="s">
        <v>22</v>
      </c>
      <c r="C96" s="76" t="s">
        <v>37</v>
      </c>
      <c r="D96" s="76" t="s">
        <v>25</v>
      </c>
      <c r="E96" s="12" t="s">
        <v>54</v>
      </c>
      <c r="F96" s="12" t="s">
        <v>33</v>
      </c>
      <c r="G96" s="10"/>
      <c r="H96" s="20">
        <f>G96</f>
        <v>0</v>
      </c>
      <c r="I96" s="20">
        <f t="shared" si="0"/>
        <v>0</v>
      </c>
      <c r="J96" s="41">
        <v>0</v>
      </c>
      <c r="K96" s="41">
        <f t="shared" si="1"/>
        <v>0</v>
      </c>
      <c r="L96" s="41">
        <v>0</v>
      </c>
      <c r="M96" s="41">
        <v>0</v>
      </c>
    </row>
    <row r="97" spans="1:13">
      <c r="A97" s="24" t="s">
        <v>15</v>
      </c>
      <c r="B97" s="12" t="s">
        <v>22</v>
      </c>
      <c r="C97" s="12" t="s">
        <v>37</v>
      </c>
      <c r="D97" s="12" t="s">
        <v>32</v>
      </c>
      <c r="E97" s="12"/>
      <c r="F97" s="12"/>
      <c r="G97" s="10" t="e">
        <f>#REF!+#REF!</f>
        <v>#REF!</v>
      </c>
      <c r="H97" s="20" t="e">
        <f>#REF!</f>
        <v>#REF!</v>
      </c>
      <c r="I97" s="20" t="e">
        <f t="shared" si="0"/>
        <v>#REF!</v>
      </c>
      <c r="J97" s="41">
        <f>J98</f>
        <v>622.41</v>
      </c>
      <c r="K97" s="41">
        <f t="shared" si="1"/>
        <v>-112.01999999999998</v>
      </c>
      <c r="L97" s="41">
        <f>L99</f>
        <v>510.39</v>
      </c>
      <c r="M97" s="41">
        <f>M99</f>
        <v>447.07</v>
      </c>
    </row>
    <row r="98" spans="1:13" ht="25.5" hidden="1">
      <c r="A98" s="26" t="s">
        <v>72</v>
      </c>
      <c r="B98" s="12" t="s">
        <v>22</v>
      </c>
      <c r="C98" s="12" t="s">
        <v>37</v>
      </c>
      <c r="D98" s="12" t="s">
        <v>32</v>
      </c>
      <c r="E98" s="12"/>
      <c r="F98" s="12"/>
      <c r="G98" s="10"/>
      <c r="H98" s="20"/>
      <c r="I98" s="20">
        <f t="shared" si="0"/>
        <v>447.07</v>
      </c>
      <c r="J98" s="41">
        <f>J101</f>
        <v>622.41</v>
      </c>
      <c r="K98" s="41">
        <f t="shared" si="1"/>
        <v>-112.01999999999998</v>
      </c>
      <c r="L98" s="41">
        <f>L101</f>
        <v>510.39</v>
      </c>
      <c r="M98" s="41">
        <f>M101</f>
        <v>447.07</v>
      </c>
    </row>
    <row r="99" spans="1:13" ht="25.5">
      <c r="A99" s="78" t="s">
        <v>164</v>
      </c>
      <c r="B99" s="12" t="s">
        <v>22</v>
      </c>
      <c r="C99" s="12" t="s">
        <v>37</v>
      </c>
      <c r="D99" s="12" t="s">
        <v>32</v>
      </c>
      <c r="E99" s="28" t="s">
        <v>163</v>
      </c>
      <c r="F99" s="12"/>
      <c r="G99" s="10"/>
      <c r="H99" s="20"/>
      <c r="I99" s="20"/>
      <c r="J99" s="41">
        <f>J100</f>
        <v>622.41</v>
      </c>
      <c r="K99" s="41">
        <f t="shared" si="1"/>
        <v>-112.01999999999998</v>
      </c>
      <c r="L99" s="41">
        <f t="shared" ref="L99:M102" si="11">L100</f>
        <v>510.39</v>
      </c>
      <c r="M99" s="41">
        <f t="shared" si="11"/>
        <v>447.07</v>
      </c>
    </row>
    <row r="100" spans="1:13">
      <c r="A100" s="78" t="s">
        <v>176</v>
      </c>
      <c r="B100" s="12" t="s">
        <v>22</v>
      </c>
      <c r="C100" s="28" t="s">
        <v>37</v>
      </c>
      <c r="D100" s="28" t="s">
        <v>32</v>
      </c>
      <c r="E100" s="28" t="s">
        <v>156</v>
      </c>
      <c r="F100" s="12"/>
      <c r="G100" s="10"/>
      <c r="H100" s="20"/>
      <c r="I100" s="20"/>
      <c r="J100" s="41">
        <f>J101</f>
        <v>622.41</v>
      </c>
      <c r="K100" s="41">
        <f t="shared" si="1"/>
        <v>-112.01999999999998</v>
      </c>
      <c r="L100" s="41">
        <f t="shared" si="11"/>
        <v>510.39</v>
      </c>
      <c r="M100" s="41">
        <f t="shared" si="11"/>
        <v>447.07</v>
      </c>
    </row>
    <row r="101" spans="1:13">
      <c r="A101" s="26" t="s">
        <v>73</v>
      </c>
      <c r="B101" s="12" t="s">
        <v>22</v>
      </c>
      <c r="C101" s="12" t="s">
        <v>37</v>
      </c>
      <c r="D101" s="12" t="s">
        <v>32</v>
      </c>
      <c r="E101" s="12" t="s">
        <v>119</v>
      </c>
      <c r="F101" s="12"/>
      <c r="G101" s="10"/>
      <c r="H101" s="20"/>
      <c r="I101" s="20">
        <f t="shared" si="0"/>
        <v>447.07</v>
      </c>
      <c r="J101" s="41">
        <f>J103</f>
        <v>622.41</v>
      </c>
      <c r="K101" s="41">
        <f t="shared" si="1"/>
        <v>-112.01999999999998</v>
      </c>
      <c r="L101" s="41">
        <f t="shared" si="11"/>
        <v>510.39</v>
      </c>
      <c r="M101" s="41">
        <f t="shared" si="11"/>
        <v>447.07</v>
      </c>
    </row>
    <row r="102" spans="1:13" ht="25.5">
      <c r="A102" s="43" t="s">
        <v>158</v>
      </c>
      <c r="B102" s="12" t="s">
        <v>22</v>
      </c>
      <c r="C102" s="28" t="s">
        <v>37</v>
      </c>
      <c r="D102" s="28" t="s">
        <v>32</v>
      </c>
      <c r="E102" s="28" t="s">
        <v>119</v>
      </c>
      <c r="F102" s="12"/>
      <c r="G102" s="10"/>
      <c r="H102" s="20"/>
      <c r="I102" s="20"/>
      <c r="J102" s="41">
        <f>J103</f>
        <v>622.41</v>
      </c>
      <c r="K102" s="41">
        <f t="shared" si="1"/>
        <v>-112.01999999999998</v>
      </c>
      <c r="L102" s="41">
        <f t="shared" si="11"/>
        <v>510.39</v>
      </c>
      <c r="M102" s="41">
        <f t="shared" si="11"/>
        <v>447.07</v>
      </c>
    </row>
    <row r="103" spans="1:13" ht="25.5">
      <c r="A103" s="53" t="s">
        <v>74</v>
      </c>
      <c r="B103" s="12" t="s">
        <v>22</v>
      </c>
      <c r="C103" s="12" t="s">
        <v>37</v>
      </c>
      <c r="D103" s="12" t="s">
        <v>32</v>
      </c>
      <c r="E103" s="12" t="s">
        <v>118</v>
      </c>
      <c r="F103" s="12"/>
      <c r="G103" s="10"/>
      <c r="H103" s="20"/>
      <c r="I103" s="20">
        <f t="shared" si="0"/>
        <v>447.07</v>
      </c>
      <c r="J103" s="41">
        <f>J104+J105</f>
        <v>622.41</v>
      </c>
      <c r="K103" s="41">
        <f t="shared" si="1"/>
        <v>-112.01999999999998</v>
      </c>
      <c r="L103" s="41">
        <f>L104+L105</f>
        <v>510.39</v>
      </c>
      <c r="M103" s="41">
        <f>M104+M105</f>
        <v>447.07</v>
      </c>
    </row>
    <row r="104" spans="1:13">
      <c r="A104" s="53" t="s">
        <v>52</v>
      </c>
      <c r="B104" s="12" t="s">
        <v>22</v>
      </c>
      <c r="C104" s="12" t="s">
        <v>37</v>
      </c>
      <c r="D104" s="12" t="s">
        <v>32</v>
      </c>
      <c r="E104" s="12" t="s">
        <v>118</v>
      </c>
      <c r="F104" s="31" t="s">
        <v>38</v>
      </c>
      <c r="G104" s="10"/>
      <c r="H104" s="20"/>
      <c r="I104" s="20">
        <f t="shared" si="0"/>
        <v>292.87</v>
      </c>
      <c r="J104" s="41">
        <f>524-121.59</f>
        <v>402.40999999999997</v>
      </c>
      <c r="K104" s="41">
        <f>L104-J104</f>
        <v>-46.21999999999997</v>
      </c>
      <c r="L104" s="41">
        <v>356.19</v>
      </c>
      <c r="M104" s="41">
        <f>356.19-63.32</f>
        <v>292.87</v>
      </c>
    </row>
    <row r="105" spans="1:13" ht="38.25">
      <c r="A105" s="53" t="s">
        <v>68</v>
      </c>
      <c r="B105" s="12" t="s">
        <v>22</v>
      </c>
      <c r="C105" s="12" t="s">
        <v>37</v>
      </c>
      <c r="D105" s="12" t="s">
        <v>32</v>
      </c>
      <c r="E105" s="12" t="s">
        <v>75</v>
      </c>
      <c r="F105" s="31" t="s">
        <v>53</v>
      </c>
      <c r="G105" s="10"/>
      <c r="H105" s="20"/>
      <c r="I105" s="20">
        <f t="shared" si="0"/>
        <v>154.19999999999999</v>
      </c>
      <c r="J105" s="41">
        <v>220</v>
      </c>
      <c r="K105" s="41">
        <f>L105-J105</f>
        <v>-65.800000000000011</v>
      </c>
      <c r="L105" s="41">
        <v>154.19999999999999</v>
      </c>
      <c r="M105" s="41">
        <v>154.19999999999999</v>
      </c>
    </row>
    <row r="106" spans="1:13">
      <c r="A106" s="11" t="s">
        <v>46</v>
      </c>
      <c r="B106" s="93"/>
      <c r="C106" s="12" t="s">
        <v>47</v>
      </c>
      <c r="D106" s="12" t="s">
        <v>47</v>
      </c>
      <c r="E106" s="12" t="s">
        <v>90</v>
      </c>
      <c r="F106" s="12" t="s">
        <v>26</v>
      </c>
      <c r="G106" s="10">
        <v>0</v>
      </c>
      <c r="H106" s="20">
        <v>139.80000000000001</v>
      </c>
      <c r="I106" s="20">
        <f t="shared" si="0"/>
        <v>105.94999999999999</v>
      </c>
      <c r="J106" s="41">
        <v>237.64</v>
      </c>
      <c r="K106" s="41">
        <f>L106-J106</f>
        <v>-114.82</v>
      </c>
      <c r="L106" s="41">
        <v>122.82</v>
      </c>
      <c r="M106" s="41">
        <v>245.75</v>
      </c>
    </row>
    <row r="107" spans="1:13">
      <c r="A107" s="92" t="s">
        <v>196</v>
      </c>
      <c r="B107" s="93"/>
      <c r="C107" s="94"/>
      <c r="D107" s="94"/>
      <c r="E107" s="94"/>
      <c r="F107" s="94"/>
      <c r="G107" s="94"/>
      <c r="H107" s="99"/>
      <c r="I107" s="100"/>
      <c r="J107" s="20">
        <f>J6</f>
        <v>4975.2300000000005</v>
      </c>
      <c r="K107" s="51">
        <f>L107-J107</f>
        <v>155.26999999999953</v>
      </c>
      <c r="L107" s="40">
        <f>L6</f>
        <v>5130.5</v>
      </c>
      <c r="M107" s="40">
        <f>M6</f>
        <v>5140.5</v>
      </c>
    </row>
  </sheetData>
  <mergeCells count="3">
    <mergeCell ref="F1:N1"/>
    <mergeCell ref="O1:P1"/>
    <mergeCell ref="A3:M3"/>
  </mergeCells>
  <phoneticPr fontId="18" type="noConversion"/>
  <pageMargins left="0.94488188976377963" right="0.19685039370078741" top="0.59055118110236227" bottom="0.27559055118110237" header="0.31496062992125984" footer="0.31496062992125984"/>
  <pageSetup paperSize="9" scale="62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8</vt:lpstr>
      <vt:lpstr>9</vt:lpstr>
      <vt:lpstr>Лист1</vt:lpstr>
      <vt:lpstr>'9'!Область_печати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работа</cp:lastModifiedBy>
  <cp:lastPrinted>2021-11-09T03:40:41Z</cp:lastPrinted>
  <dcterms:created xsi:type="dcterms:W3CDTF">2007-09-12T09:25:25Z</dcterms:created>
  <dcterms:modified xsi:type="dcterms:W3CDTF">2021-11-09T03:53:36Z</dcterms:modified>
</cp:coreProperties>
</file>