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85" windowWidth="12120" windowHeight="7875" tabRatio="803"/>
  </bookViews>
  <sheets>
    <sheet name="Приложение 3" sheetId="18" r:id="rId1"/>
    <sheet name="ПРиложение 4" sheetId="20" r:id="rId2"/>
    <sheet name="Приложение 5" sheetId="51" r:id="rId3"/>
  </sheets>
  <definedNames>
    <definedName name="_Toc105952697" localSheetId="1">'ПРиложение 4'!#REF!</definedName>
    <definedName name="_Toc105952698" localSheetId="1">'ПРиложение 4'!#REF!</definedName>
    <definedName name="_xlnm._FilterDatabase" localSheetId="2" hidden="1">'Приложение 5'!$A$6:$O$100</definedName>
    <definedName name="_xlnm.Print_Area" localSheetId="0">'Приложение 3'!$A$1:$F$36</definedName>
    <definedName name="_xlnm.Print_Area" localSheetId="1">'ПРиложение 4'!$A$1:$C$64</definedName>
    <definedName name="_xlnm.Print_Area" localSheetId="2">'Приложение 5'!$A$1:$L$99</definedName>
    <definedName name="_xlnm.Print_Area">#REF!</definedName>
    <definedName name="п" localSheetId="2">#REF!</definedName>
    <definedName name="п">#REF!</definedName>
    <definedName name="пр">#REF!</definedName>
    <definedName name="приложение8" localSheetId="2">#REF!</definedName>
    <definedName name="приложение8">#REF!</definedName>
  </definedNames>
  <calcPr calcId="125725"/>
</workbook>
</file>

<file path=xl/calcChain.xml><?xml version="1.0" encoding="utf-8"?>
<calcChain xmlns="http://schemas.openxmlformats.org/spreadsheetml/2006/main">
  <c r="L52" i="51"/>
  <c r="L50"/>
  <c r="L59" l="1"/>
  <c r="L75"/>
  <c r="L74" s="1"/>
  <c r="L34"/>
  <c r="L33" s="1"/>
  <c r="L73"/>
  <c r="L70"/>
  <c r="L38"/>
  <c r="L58" l="1"/>
  <c r="F10" i="18"/>
  <c r="L41" i="51" l="1"/>
  <c r="L37"/>
  <c r="L36" s="1"/>
  <c r="L77"/>
  <c r="L53"/>
  <c r="L49" s="1"/>
  <c r="C15" i="20"/>
  <c r="L65" i="51" l="1"/>
  <c r="L63" s="1"/>
  <c r="F20" i="18"/>
  <c r="K35" i="51"/>
  <c r="K48"/>
  <c r="K60"/>
  <c r="K80" l="1"/>
  <c r="K71" l="1"/>
  <c r="J65"/>
  <c r="F23" i="18" l="1"/>
  <c r="D23"/>
  <c r="K98" i="51"/>
  <c r="K97"/>
  <c r="K96"/>
  <c r="K95"/>
  <c r="K93"/>
  <c r="K92"/>
  <c r="K86"/>
  <c r="K82"/>
  <c r="K79"/>
  <c r="K69"/>
  <c r="K67"/>
  <c r="K66"/>
  <c r="K47"/>
  <c r="K46"/>
  <c r="K39"/>
  <c r="K31"/>
  <c r="K30"/>
  <c r="K29"/>
  <c r="K28"/>
  <c r="K27"/>
  <c r="K25"/>
  <c r="K24"/>
  <c r="K19"/>
  <c r="K18"/>
  <c r="K13"/>
  <c r="K12"/>
  <c r="J94"/>
  <c r="L94"/>
  <c r="C53" i="20" s="1"/>
  <c r="J38" i="51"/>
  <c r="J91"/>
  <c r="J90" s="1"/>
  <c r="J89" s="1"/>
  <c r="J85"/>
  <c r="J84" s="1"/>
  <c r="J81"/>
  <c r="J76" s="1"/>
  <c r="J77"/>
  <c r="J68"/>
  <c r="J58"/>
  <c r="J45"/>
  <c r="J33"/>
  <c r="J26"/>
  <c r="J23"/>
  <c r="J17"/>
  <c r="J11"/>
  <c r="J10"/>
  <c r="E32" i="18"/>
  <c r="E31"/>
  <c r="E30"/>
  <c r="E29"/>
  <c r="E28"/>
  <c r="E24"/>
  <c r="E23"/>
  <c r="E21"/>
  <c r="E19"/>
  <c r="E18"/>
  <c r="E15"/>
  <c r="E14"/>
  <c r="E13"/>
  <c r="E11"/>
  <c r="E9"/>
  <c r="E8"/>
  <c r="D27"/>
  <c r="D26" s="1"/>
  <c r="D25" s="1"/>
  <c r="D20"/>
  <c r="D17"/>
  <c r="D12"/>
  <c r="D10"/>
  <c r="J32" i="51" l="1"/>
  <c r="K33"/>
  <c r="J88"/>
  <c r="J87"/>
  <c r="J83" s="1"/>
  <c r="J57"/>
  <c r="J56" s="1"/>
  <c r="J55" s="1"/>
  <c r="K58"/>
  <c r="J64"/>
  <c r="J44"/>
  <c r="J22"/>
  <c r="J16"/>
  <c r="J15" s="1"/>
  <c r="J9"/>
  <c r="D16" i="18"/>
  <c r="D7"/>
  <c r="K94" i="51"/>
  <c r="K38"/>
  <c r="C12" i="20"/>
  <c r="I79" i="51"/>
  <c r="I78"/>
  <c r="I77"/>
  <c r="E20" i="18"/>
  <c r="F17"/>
  <c r="E17" s="1"/>
  <c r="J73" i="51" l="1"/>
  <c r="J63"/>
  <c r="J43"/>
  <c r="J21"/>
  <c r="J14"/>
  <c r="J8"/>
  <c r="D6" i="18"/>
  <c r="D33" s="1"/>
  <c r="C54" i="20"/>
  <c r="L91" i="51"/>
  <c r="K91" s="1"/>
  <c r="L85"/>
  <c r="L81"/>
  <c r="K81" s="1"/>
  <c r="L68"/>
  <c r="K68" s="1"/>
  <c r="L45"/>
  <c r="K45" s="1"/>
  <c r="L84" l="1"/>
  <c r="K85"/>
  <c r="K65"/>
  <c r="J72"/>
  <c r="J62"/>
  <c r="J20"/>
  <c r="J7" s="1"/>
  <c r="L32"/>
  <c r="L23"/>
  <c r="L26"/>
  <c r="L17"/>
  <c r="I14"/>
  <c r="H14"/>
  <c r="I98"/>
  <c r="I97"/>
  <c r="I93"/>
  <c r="I92"/>
  <c r="I91"/>
  <c r="H88"/>
  <c r="H87" s="1"/>
  <c r="G88"/>
  <c r="G87" s="1"/>
  <c r="H86"/>
  <c r="I86" s="1"/>
  <c r="G85"/>
  <c r="G84" s="1"/>
  <c r="I82"/>
  <c r="I81"/>
  <c r="G73"/>
  <c r="G72" s="1"/>
  <c r="H73"/>
  <c r="H72" s="1"/>
  <c r="I69"/>
  <c r="I68"/>
  <c r="I67"/>
  <c r="I66"/>
  <c r="I65"/>
  <c r="H62"/>
  <c r="G62"/>
  <c r="I60"/>
  <c r="G57"/>
  <c r="G55" s="1"/>
  <c r="I48"/>
  <c r="I47"/>
  <c r="I46"/>
  <c r="I45"/>
  <c r="G44"/>
  <c r="G43" s="1"/>
  <c r="H44"/>
  <c r="H43" s="1"/>
  <c r="I35"/>
  <c r="G32"/>
  <c r="I31"/>
  <c r="I30"/>
  <c r="I29"/>
  <c r="I28"/>
  <c r="I27"/>
  <c r="I25"/>
  <c r="I24"/>
  <c r="H20"/>
  <c r="G20"/>
  <c r="I13"/>
  <c r="I12"/>
  <c r="L11"/>
  <c r="L10"/>
  <c r="L9" s="1"/>
  <c r="G10"/>
  <c r="G9" s="1"/>
  <c r="G8" s="1"/>
  <c r="H9"/>
  <c r="C49" i="20" l="1"/>
  <c r="K84" i="51"/>
  <c r="I58"/>
  <c r="K76"/>
  <c r="K63"/>
  <c r="K64"/>
  <c r="C11" i="20"/>
  <c r="K32" i="51"/>
  <c r="I26"/>
  <c r="K26"/>
  <c r="I23"/>
  <c r="K23"/>
  <c r="L16"/>
  <c r="K17"/>
  <c r="I10"/>
  <c r="K10"/>
  <c r="I11"/>
  <c r="K11"/>
  <c r="J61"/>
  <c r="J99" s="1"/>
  <c r="I33"/>
  <c r="I64"/>
  <c r="H85"/>
  <c r="H84" s="1"/>
  <c r="I84" s="1"/>
  <c r="L22"/>
  <c r="I32"/>
  <c r="G7"/>
  <c r="L57"/>
  <c r="H7"/>
  <c r="L44"/>
  <c r="K44" s="1"/>
  <c r="L90"/>
  <c r="G83"/>
  <c r="L56" l="1"/>
  <c r="I56" s="1"/>
  <c r="G99"/>
  <c r="K73"/>
  <c r="C40" i="20"/>
  <c r="L62" i="51"/>
  <c r="K62" s="1"/>
  <c r="C37" i="20"/>
  <c r="K57" i="51"/>
  <c r="K56" s="1"/>
  <c r="K55" s="1"/>
  <c r="I85"/>
  <c r="L89"/>
  <c r="K90"/>
  <c r="H83"/>
  <c r="L72"/>
  <c r="L21"/>
  <c r="K22"/>
  <c r="L15"/>
  <c r="L8" s="1"/>
  <c r="C7" i="20" s="1"/>
  <c r="K16" i="51"/>
  <c r="K9"/>
  <c r="L43"/>
  <c r="C14" i="20"/>
  <c r="I63" i="51"/>
  <c r="H57"/>
  <c r="H55" s="1"/>
  <c r="I44"/>
  <c r="I22"/>
  <c r="I90"/>
  <c r="I76"/>
  <c r="I9"/>
  <c r="L99" l="1"/>
  <c r="L55"/>
  <c r="I55" s="1"/>
  <c r="L61"/>
  <c r="C33" i="20" s="1"/>
  <c r="L88" i="51"/>
  <c r="K89"/>
  <c r="C29" i="20"/>
  <c r="C26"/>
  <c r="I8" i="51"/>
  <c r="C39" i="20"/>
  <c r="K72" i="51"/>
  <c r="C13" i="20"/>
  <c r="K43" i="51"/>
  <c r="L20"/>
  <c r="K21"/>
  <c r="L14"/>
  <c r="K15"/>
  <c r="K8"/>
  <c r="I43"/>
  <c r="I62"/>
  <c r="I57"/>
  <c r="I89"/>
  <c r="L87"/>
  <c r="K87" s="1"/>
  <c r="I21"/>
  <c r="I73"/>
  <c r="I72"/>
  <c r="C9" i="20" l="1"/>
  <c r="C8"/>
  <c r="I61" i="51"/>
  <c r="K61"/>
  <c r="I88"/>
  <c r="K88"/>
  <c r="C10" i="20"/>
  <c r="K20" i="51"/>
  <c r="K14"/>
  <c r="C52" i="20"/>
  <c r="L83" i="51"/>
  <c r="H99"/>
  <c r="H101" s="1"/>
  <c r="I20"/>
  <c r="I87"/>
  <c r="I83" l="1"/>
  <c r="K83"/>
  <c r="K7"/>
  <c r="C48" i="20"/>
  <c r="I7" i="51"/>
  <c r="C64" i="20" l="1"/>
  <c r="I99" i="51"/>
  <c r="K99"/>
  <c r="G12" i="18" l="1"/>
  <c r="F12"/>
  <c r="E12" s="1"/>
  <c r="G7"/>
  <c r="G10"/>
  <c r="G16"/>
  <c r="G27"/>
  <c r="G26" s="1"/>
  <c r="E10"/>
  <c r="F16"/>
  <c r="E16" s="1"/>
  <c r="F27"/>
  <c r="E27" s="1"/>
  <c r="F7" l="1"/>
  <c r="E7" s="1"/>
  <c r="F26"/>
  <c r="G6"/>
  <c r="G33" s="1"/>
  <c r="F25" l="1"/>
  <c r="E25" s="1"/>
  <c r="E26"/>
  <c r="F6"/>
  <c r="E6" s="1"/>
  <c r="C21" i="20" l="1"/>
  <c r="C20" s="1"/>
  <c r="F33" i="18"/>
  <c r="E33" s="1"/>
</calcChain>
</file>

<file path=xl/comments1.xml><?xml version="1.0" encoding="utf-8"?>
<comments xmlns="http://schemas.openxmlformats.org/spreadsheetml/2006/main">
  <authors>
    <author>telengit-s</author>
  </authors>
  <commentList>
    <comment ref="H5" authorId="0">
      <text>
        <r>
          <rPr>
            <b/>
            <sz val="9"/>
            <color indexed="81"/>
            <rFont val="Tahoma"/>
            <family val="2"/>
            <charset val="204"/>
          </rPr>
          <t>telengit-s:</t>
        </r>
        <r>
          <rPr>
            <sz val="9"/>
            <color indexed="81"/>
            <rFont val="Tahoma"/>
            <family val="2"/>
            <charset val="204"/>
          </rPr>
          <t xml:space="preserve">
2016, принятый в 2014
</t>
        </r>
      </text>
    </comment>
    <comment ref="L5" authorId="0">
      <text>
        <r>
          <rPr>
            <b/>
            <sz val="9"/>
            <color indexed="81"/>
            <rFont val="Tahoma"/>
            <family val="2"/>
            <charset val="204"/>
          </rPr>
          <t>telengit-s:</t>
        </r>
        <r>
          <rPr>
            <sz val="9"/>
            <color indexed="81"/>
            <rFont val="Tahoma"/>
            <family val="2"/>
            <charset val="204"/>
          </rPr>
          <t xml:space="preserve">
2016, принятый в 2015
</t>
        </r>
      </text>
    </comment>
  </commentList>
</comments>
</file>

<file path=xl/sharedStrings.xml><?xml version="1.0" encoding="utf-8"?>
<sst xmlns="http://schemas.openxmlformats.org/spreadsheetml/2006/main" count="673" uniqueCount="301">
  <si>
    <t>Наименование доходов</t>
  </si>
  <si>
    <t>Код главы администратора*</t>
  </si>
  <si>
    <t>Код бюджетной классификации Российской Федерации</t>
  </si>
  <si>
    <t>Изменения (+;-)</t>
  </si>
  <si>
    <t>1 00 00000 00 0000 000</t>
  </si>
  <si>
    <t>НАЛОГОВЫЕ И НЕНАЛОГОВЫЕ ДОХОДЫ</t>
  </si>
  <si>
    <t>НАЛОГОВЫЕ ДОХОДЫ</t>
  </si>
  <si>
    <t>1 01 02000 01 0000 110</t>
  </si>
  <si>
    <t>Налог на доходы физических лиц</t>
  </si>
  <si>
    <t>Акцизы по подакцизным товарам (продукции), производимым на территории Российской Федерации</t>
  </si>
  <si>
    <t>1 05 00000 00 0000 000</t>
  </si>
  <si>
    <t>Налоги на совокупный доход</t>
  </si>
  <si>
    <t>1 05 03000 01 0000 110</t>
  </si>
  <si>
    <t>Единый сельскохозяйственный налог</t>
  </si>
  <si>
    <t>1 06 00000 00 0000 000</t>
  </si>
  <si>
    <t>Налоги на имущество</t>
  </si>
  <si>
    <t>1 08 00000 00 0000 000</t>
  </si>
  <si>
    <t>Государственная пошлина</t>
  </si>
  <si>
    <t xml:space="preserve"> НЕНАЛОГОВЫЕ ДОХОДЫ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</si>
  <si>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</si>
  <si>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</si>
  <si>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1 13 00000 00 0000 000</t>
  </si>
  <si>
    <t>Доходы от оказания платных услуг и компенсации затрат государства</t>
  </si>
  <si>
    <t>2 00 00000 00 0000 000</t>
  </si>
  <si>
    <t>Безвозмездные поступления</t>
  </si>
  <si>
    <t xml:space="preserve"> 2 02 00000 00 0000 000</t>
  </si>
  <si>
    <t>Безвозмездные поступления от других бюджетов бюджетной системы Российской Федерации</t>
  </si>
  <si>
    <t>Всего доходов</t>
  </si>
  <si>
    <t>ВСЕГО РАСХОДОВ</t>
  </si>
  <si>
    <t>Другие вопросы в области социальной политики</t>
  </si>
  <si>
    <t>Охрана семьи и детства</t>
  </si>
  <si>
    <t>Социальное обеспечение населения</t>
  </si>
  <si>
    <t>Социальное обслуживание населения</t>
  </si>
  <si>
    <t>СОЦИАЛЬНАЯ ПОЛИТИКА</t>
  </si>
  <si>
    <t>Периодическая печать и издательства</t>
  </si>
  <si>
    <t>Культура</t>
  </si>
  <si>
    <t>Другие вопросы в области образования</t>
  </si>
  <si>
    <t>Молодежная политика и оздоровление детей</t>
  </si>
  <si>
    <t>Профессиональная подготовка, переподготовка и повышение квалификации</t>
  </si>
  <si>
    <t>Общее образование</t>
  </si>
  <si>
    <t>Дошкольное образование</t>
  </si>
  <si>
    <t>ОБРАЗОВАНИЕ</t>
  </si>
  <si>
    <t>Другие вопросы в области жилищно-коммунального хозяйства</t>
  </si>
  <si>
    <t>Благоустройство</t>
  </si>
  <si>
    <t>Коммунальное хозяйство</t>
  </si>
  <si>
    <t>Жилищное хозяйство</t>
  </si>
  <si>
    <t>ЖИЛИЩНО-КОММУНАЛЬНОЕ ХОЗЯЙСТВО</t>
  </si>
  <si>
    <t>Другие вопросы в области национальной экономики</t>
  </si>
  <si>
    <t>Сельское хозяйство и рыболовство</t>
  </si>
  <si>
    <t>НАЦИОНАЛЬНАЯ ЭКОНОМИКА</t>
  </si>
  <si>
    <t>Обеспечение пожарной безопасности</t>
  </si>
  <si>
    <t>НАЦИОНАЛЬНАЯ БЕЗОПАСНОСТЬ И ПРАВООХРАНИТЕЛЬНАЯ ДЕЯТЕЛЬНОСТЬ</t>
  </si>
  <si>
    <t>НАЦИОНАЛЬНАЯ ОБОРОНА</t>
  </si>
  <si>
    <t>Резервные фонды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</si>
  <si>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</si>
  <si>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</si>
  <si>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</si>
  <si>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</si>
  <si>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Наименование показателя</t>
  </si>
  <si>
    <t>Наименование показателей</t>
  </si>
  <si>
    <t>3</t>
  </si>
  <si>
    <t>4</t>
  </si>
  <si>
    <t>5</t>
  </si>
  <si>
    <t>6</t>
  </si>
  <si>
    <t>0100</t>
  </si>
  <si>
    <t>0103</t>
  </si>
  <si>
    <t>0104</t>
  </si>
  <si>
    <t>0200</t>
  </si>
  <si>
    <t>Мобилизационная и вневойсковая подготовка</t>
  </si>
  <si>
    <t>0203</t>
  </si>
  <si>
    <t>0300</t>
  </si>
  <si>
    <t>0309</t>
  </si>
  <si>
    <t>0310</t>
  </si>
  <si>
    <t>0400</t>
  </si>
  <si>
    <t>0405</t>
  </si>
  <si>
    <t>Лесное хозяйство</t>
  </si>
  <si>
    <t>0407</t>
  </si>
  <si>
    <t>Дорожное хозяйство (дорожные фонды)</t>
  </si>
  <si>
    <t>0409</t>
  </si>
  <si>
    <t>Связь и информатика</t>
  </si>
  <si>
    <t>0410</t>
  </si>
  <si>
    <t>0412</t>
  </si>
  <si>
    <t>0500</t>
  </si>
  <si>
    <t>0501</t>
  </si>
  <si>
    <t>0502</t>
  </si>
  <si>
    <t>0503</t>
  </si>
  <si>
    <t>0505</t>
  </si>
  <si>
    <t>ОХРАНА ОКРУЖАЮЩЕЙ СРЕДЫ</t>
  </si>
  <si>
    <t>0600</t>
  </si>
  <si>
    <t>Другие вопросы в области охраны окружающей среды</t>
  </si>
  <si>
    <t>0605</t>
  </si>
  <si>
    <t>0700</t>
  </si>
  <si>
    <t>0701</t>
  </si>
  <si>
    <t>0702</t>
  </si>
  <si>
    <t>0705</t>
  </si>
  <si>
    <t>0707</t>
  </si>
  <si>
    <t>0709</t>
  </si>
  <si>
    <t>0800</t>
  </si>
  <si>
    <t>0801</t>
  </si>
  <si>
    <t>0804</t>
  </si>
  <si>
    <t>1000</t>
  </si>
  <si>
    <t>1001</t>
  </si>
  <si>
    <t>1002</t>
  </si>
  <si>
    <t>1003</t>
  </si>
  <si>
    <t>1004</t>
  </si>
  <si>
    <t>1006</t>
  </si>
  <si>
    <t>ФИЗИЧЕСКАЯ КУЛЬТУРА И СПОРТ</t>
  </si>
  <si>
    <t>1100</t>
  </si>
  <si>
    <t>Физическая культура</t>
  </si>
  <si>
    <t>Массовый спорт</t>
  </si>
  <si>
    <t>1102</t>
  </si>
  <si>
    <t>Спорт высших достижений</t>
  </si>
  <si>
    <t>1103</t>
  </si>
  <si>
    <t>Другие вопросы в области физической культуры и спорта</t>
  </si>
  <si>
    <t>1105</t>
  </si>
  <si>
    <t>СРЕДСТВА МАССОВОЙ ИНФОРМАЦИИ</t>
  </si>
  <si>
    <t>1200</t>
  </si>
  <si>
    <t>1202</t>
  </si>
  <si>
    <t>ОБСЛУЖИВАНИЕ ГОСУДАРСТВЕННОГО И МУНИЦИПАЛЬНОГО ДОЛГА</t>
  </si>
  <si>
    <t>1300</t>
  </si>
  <si>
    <t>1301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</si>
  <si>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</si>
  <si>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</si>
  <si>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</si>
  <si>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Иные дотации</t>
  </si>
  <si>
    <t>1402</t>
  </si>
  <si>
    <t>1403</t>
  </si>
  <si>
    <t>0102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</si>
  <si>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</si>
  <si>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КУЛЬТУРА, КИНЕМАТОГРАФИЯ</t>
  </si>
  <si>
    <t>Другие вопросы в области культуры, кинематографии</t>
  </si>
  <si>
    <t>Пенсии, пособия, выплачиваемые организациями сектора государственного управления</t>
  </si>
  <si>
    <t>Телевидение и радиовещание</t>
  </si>
  <si>
    <t>1201</t>
  </si>
  <si>
    <t>Обслуживание государственного внутреннего и муниципального долга</t>
  </si>
  <si>
    <t>МЕЖБЮДЖЕТНЫЕ ТРАНСФЕРТЫ ОБЩЕГО ХАРАКТЕРА БЮДЖЕТАМ СУБЪЕКТОВ РОССИЙСКОЙ ФЕДЕРАЦИИ И МУНИЦИПАЛЬНЫХ ОБРАЗОВАНИЙ</t>
  </si>
  <si>
    <t>Прочие межбюджетные трансферты общего характера</t>
  </si>
  <si>
    <t>(тыс. рублей)</t>
  </si>
  <si>
    <t>1 06 01000 00 0000 110</t>
  </si>
  <si>
    <t>1 06 06000 00 0000 110</t>
  </si>
  <si>
    <t xml:space="preserve">Прочие неналоговые доходы  </t>
  </si>
  <si>
    <t xml:space="preserve">2 07 00000 00 0000 180  </t>
  </si>
  <si>
    <t xml:space="preserve">Прочие безвозмездные поступления  </t>
  </si>
  <si>
    <t>1 03 02000 01 0000 110</t>
  </si>
  <si>
    <t>Дотации бюджетам субъектов Российской Федерации и муниципальных образований</t>
  </si>
  <si>
    <t>Субсидии бюджетам бюджетной системы Российской Федерации</t>
  </si>
  <si>
    <t>Субвенции бюджетам субъектов Российской Федерации и муниципальных образований</t>
  </si>
  <si>
    <t>Иные межбюджетные трансферты</t>
  </si>
  <si>
    <t>Раздел, подраздел</t>
  </si>
  <si>
    <t>Раздел</t>
  </si>
  <si>
    <t>Подраздел</t>
  </si>
  <si>
    <t>Целевая статья</t>
  </si>
  <si>
    <t>Вид расходов</t>
  </si>
  <si>
    <t>Общегосударственные вопросы</t>
  </si>
  <si>
    <t>801</t>
  </si>
  <si>
    <t>01</t>
  </si>
  <si>
    <t xml:space="preserve">Функционирование высшего должностного лица субъекта Российской Федерации и муниципального образования
</t>
  </si>
  <si>
    <t>02</t>
  </si>
  <si>
    <t>999</t>
  </si>
  <si>
    <t>121</t>
  </si>
  <si>
    <t xml:space="preserve">Высшее должностное лицо </t>
  </si>
  <si>
    <t>03</t>
  </si>
  <si>
    <t>122</t>
  </si>
  <si>
    <t>04</t>
  </si>
  <si>
    <t>05</t>
  </si>
  <si>
    <t>244</t>
  </si>
  <si>
    <t>Уплата налога на имущество организаций и земельного налога</t>
  </si>
  <si>
    <t>851</t>
  </si>
  <si>
    <t>852</t>
  </si>
  <si>
    <t>11</t>
  </si>
  <si>
    <t>111</t>
  </si>
  <si>
    <t>Прочая закупка товаров, работ и услуг для обеспечения государственных (муниципальных) нужд</t>
  </si>
  <si>
    <t>Жилищно-коммунальное хозяйство</t>
  </si>
  <si>
    <t>07</t>
  </si>
  <si>
    <t>Образование</t>
  </si>
  <si>
    <t>08</t>
  </si>
  <si>
    <t xml:space="preserve">Культура </t>
  </si>
  <si>
    <t>Физическая культура и спорт</t>
  </si>
  <si>
    <t>Условно утверждаемые расходы</t>
  </si>
  <si>
    <t>99</t>
  </si>
  <si>
    <t>Национальная оборона</t>
  </si>
  <si>
    <t>первоначально</t>
  </si>
  <si>
    <r>
      <t>Налог на имущество физических лиц</t>
    </r>
    <r>
      <rPr>
        <i/>
        <sz val="10"/>
        <rFont val="Times New Roman"/>
        <family val="1"/>
        <charset val="204"/>
      </rPr>
      <t xml:space="preserve"> </t>
    </r>
    <r>
      <rPr>
        <i/>
        <sz val="10"/>
        <color rgb="FFFF0000"/>
        <rFont val="Times New Roman"/>
        <family val="1"/>
        <charset val="204"/>
      </rPr>
      <t xml:space="preserve"> </t>
    </r>
  </si>
  <si>
    <r>
      <t xml:space="preserve">Земельный налог </t>
    </r>
    <r>
      <rPr>
        <i/>
        <sz val="10"/>
        <color rgb="FFFF0000"/>
        <rFont val="Times New Roman"/>
        <family val="1"/>
        <charset val="204"/>
      </rPr>
      <t xml:space="preserve"> </t>
    </r>
  </si>
  <si>
    <t>000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</si>
  <si>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</si>
  <si>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</t>
  </si>
  <si>
    <t>092</t>
  </si>
  <si>
    <t>1 11 05013 10 0000 120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</si>
  <si>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</t>
  </si>
  <si>
    <t xml:space="preserve">1 13 01995 10 0000 130
</t>
  </si>
  <si>
    <t>9999</t>
  </si>
  <si>
    <t>129</t>
  </si>
  <si>
    <t>01 0 Л8 01100</t>
  </si>
  <si>
    <t>01 0 Л8 01110</t>
  </si>
  <si>
    <t>01 0 Л8 01190</t>
  </si>
  <si>
    <t>01 3 10 00000</t>
  </si>
  <si>
    <t>01 3 10 00100</t>
  </si>
  <si>
    <t>01 3 10 00110</t>
  </si>
  <si>
    <t>Фонд оплаты труда казенных учреждений</t>
  </si>
  <si>
    <t>119</t>
  </si>
  <si>
    <t>01 3 20 00000</t>
  </si>
  <si>
    <t>01 3 30 00000</t>
  </si>
  <si>
    <t>01 3 31 00000</t>
  </si>
  <si>
    <t>Итого с учетом изменений 2016 год</t>
  </si>
  <si>
    <t>01 0 08 01100</t>
  </si>
  <si>
    <t>01 0 08 01110</t>
  </si>
  <si>
    <t>Фонд оплаты труда государственных (муниципальных) органов</t>
  </si>
  <si>
    <t>Основное мероприятие "Обеспечение эффективности муниципального управления"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</si>
  <si>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</si>
  <si>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Иные выплаты персоналу государственных (муниципальных) органов, за исключением фонда оплаты труда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</si>
  <si>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</si>
  <si>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831</t>
  </si>
  <si>
    <t>Уплата прочих налогов, сборов</t>
  </si>
  <si>
    <t>МБ</t>
  </si>
  <si>
    <t>01 2 20 51180</t>
  </si>
  <si>
    <t>ФБ</t>
  </si>
  <si>
    <t>Основное мероприятие "Повышение уровня благоустройства территории"</t>
  </si>
  <si>
    <t>Основное мероприятие "Развитие молодежной политики"</t>
  </si>
  <si>
    <t>Материально – техническое обеспечение работников молодежной политики</t>
  </si>
  <si>
    <t>Расходы на выплаты по оплате труда работников молодежной политики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</si>
  <si>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</si>
  <si>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Расходы на проведение мероприятий в сфере молодежной политики</t>
  </si>
  <si>
    <t>01 3 11 00000</t>
  </si>
  <si>
    <t>Основное мероприятие "Развитие культуры"</t>
  </si>
  <si>
    <t>Расходы на проведение мероприятий в сфере культуры</t>
  </si>
  <si>
    <t>01 3 21 00000</t>
  </si>
  <si>
    <t>Расходы на мероприятия по развитию физической культуры и спорта</t>
  </si>
  <si>
    <t>Основное мероприятие "Развитие физической культуры и спорта"</t>
  </si>
  <si>
    <t>Расходы на выплаты по оплате труда работников в сфере физической культуры и спорта</t>
  </si>
  <si>
    <t>01 3 30 00110</t>
  </si>
  <si>
    <t>01 0 28 01110</t>
  </si>
  <si>
    <t>(тыс. руб.)</t>
  </si>
  <si>
    <t>Резервный фонд</t>
  </si>
  <si>
    <t>0111</t>
  </si>
  <si>
    <t>01 3 21 00110</t>
  </si>
  <si>
    <t>2020 год</t>
  </si>
  <si>
    <t>Иземенение  + -</t>
  </si>
  <si>
    <t>Изменение + -</t>
  </si>
  <si>
    <t>2019 утв.</t>
  </si>
  <si>
    <t>13</t>
  </si>
  <si>
    <t>0113</t>
  </si>
  <si>
    <t>Спорт</t>
  </si>
  <si>
    <t xml:space="preserve"> 01 3 10 00 190</t>
  </si>
  <si>
    <t>01 2 10 00190</t>
  </si>
  <si>
    <t>853</t>
  </si>
  <si>
    <t>Расходы на выплаты по оплате труда главы МО "Кокоринское сельское поселение"</t>
  </si>
  <si>
    <t>Председатель представительного органа муниципального образования Кокоринское сельское поселение</t>
  </si>
  <si>
    <t>Материально-техническое обеспечение Администрации МО "Кокоринское сельское поселение" в рамках муниципальной программы  "Комплексное развитие территории МО "Кокоринское сельское поселение""</t>
  </si>
  <si>
    <t>Расходы на выплаты по оплате труда работников Администрации МО «Кокоринское сельское поселение»</t>
  </si>
  <si>
    <t>Расходы на обеспечение функций Администрации МО «Кокоринское сельское поселение»</t>
  </si>
  <si>
    <t>Осуществление первичного воинского учета на территориях, где отсутствуют военные комиссариаты в рамках подпрограммы " Повышение качества управления муниципальными финансами" муниципальной программы МО "Кокоринское сельское поселение" "Управление муниципальными финансами и имуществом"</t>
  </si>
  <si>
    <t>Развитие социально-культурной сферы в рамках муниципальной программы муниципального образования "Кокоринское сельское поселение" "Комплексное развитие территории сельского поселения"</t>
  </si>
  <si>
    <t>99 0 00 99999</t>
  </si>
  <si>
    <t>01 3 11 000110</t>
  </si>
  <si>
    <t>Прочие доходы от оказания платных услуг (работ) получателями средств бюджетов сельских поселений</t>
  </si>
  <si>
    <t>Средства самообложения граждан, зачисляемые в бюджеты сельских поселений</t>
  </si>
  <si>
    <t>113 02995 10 0000 130</t>
  </si>
  <si>
    <t>Прочие доходы от компенсации затрат бюджетов сельских поселений</t>
  </si>
  <si>
    <t>09</t>
  </si>
  <si>
    <t>Прочая закупка товаров,работ и услуг</t>
  </si>
  <si>
    <t xml:space="preserve">01 1 20 00190 </t>
  </si>
  <si>
    <t xml:space="preserve"> 2 02 40000 00 0000 150</t>
  </si>
  <si>
    <t>2 02 30000 00 0000 150</t>
  </si>
  <si>
    <t>2 02 20000 00 0000 150</t>
  </si>
  <si>
    <t>2 02 10000 00 0000 150</t>
  </si>
  <si>
    <t>0314</t>
  </si>
  <si>
    <t>Другие вопросы в области национальной безопасности и правоохранительной деятельности</t>
  </si>
  <si>
    <t>Национальная безопасность и правоохранительная деятельность</t>
  </si>
  <si>
    <t>14</t>
  </si>
  <si>
    <t>Мероприятия по комплексным мерам по противодействию экстремизму и терроризму</t>
  </si>
  <si>
    <t>01 3 21 00190</t>
  </si>
  <si>
    <t>01  1 30 00200</t>
  </si>
  <si>
    <t>Объем поступлений доходов в бюджет муниципального образования Кокоринское  сельское поселение в 2020 году</t>
  </si>
  <si>
    <t xml:space="preserve"> 2020 год</t>
  </si>
  <si>
    <t>Ведомственная структура расходов бюджета муниципального образования Кокоринское  сельское поселение на 2020год</t>
  </si>
  <si>
    <t>2020год</t>
  </si>
  <si>
    <t>01 1 20 00110</t>
  </si>
  <si>
    <t>Распределение
бюджетных ассигнований по разделам, подразделам классификации расходов бюджета муниципального образования Кокоринское  сельское поселение   на 2020 год</t>
  </si>
  <si>
    <t>1 17 14030 10 0000 150</t>
  </si>
  <si>
    <t xml:space="preserve">1 17 05000 00 0000 150  </t>
  </si>
  <si>
    <t>Культура, кинематография</t>
  </si>
  <si>
    <t>Администрация МО "Кокоринское сельское поселение"</t>
  </si>
  <si>
    <t>870</t>
  </si>
  <si>
    <t>01 1 20 00100</t>
  </si>
  <si>
    <t>Другие общегосударственные вопросы</t>
  </si>
  <si>
    <t>Материально – техническое обеспечение работников администрации МО "Кокоринское сельское поселение"</t>
  </si>
  <si>
    <t>Расходы на выплаты по оплате труда работников администрации МО "Кокоринское сельское поселение"</t>
  </si>
  <si>
    <t>01 3 20 00190</t>
  </si>
  <si>
    <t>Уплата иных платежей</t>
  </si>
  <si>
    <t>ДРУГИЕ ОБЩЕГОСУДАРСТВЕННЫЕ ВОПРОСЫ</t>
  </si>
  <si>
    <t>Резервные средства</t>
  </si>
  <si>
    <t>Резервный фонд администрации МО "Кокоринское сельское поселение"</t>
  </si>
  <si>
    <t>01 2 30 00190</t>
  </si>
  <si>
    <t>Другие вопросы вобластти физической культуры и спорта</t>
  </si>
  <si>
    <t xml:space="preserve">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</si>
  <si>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Расходы на выплаты по оплате труда заместителя председателя муниципального образования Кокоринское сельское поселение</t>
  </si>
  <si>
    <t>01 0 28 01100</t>
  </si>
  <si>
    <t>Приложение 4 к Решению "О внесении изменений в решение  сессии сельского                                                                                                                                                                                                                                                          Совета депутатов  муниципального образования                                                                                                                                                                                                       Кокоринское сельское поселение от 27.12.2019 г.    № 10-1  «О  бюджете
муниципального образования Кокоринское  сельское поселение
на 2020 год и на плановый период 2021 и 2022 годов» от 17.06.2020г.№13-2.</t>
  </si>
  <si>
    <t>Приложение 3                                                                                                                                                                                                                                             к Решению "О внесении изменений в решение сессии сельского                                                                                                                                                                                                                                                          Совета депутатов  муниципального образования                                                                                                                                                    Кокоринское  сельское поселение от  27.12.2019г.    № 10-1  «О  бюджете
муниципального образования Кокоринское  сельское поселение
на 2020 год и на плановый период 2021 и 2022 годов» от 17.06.2020г. №  13-2</t>
  </si>
  <si>
    <t>Приложение 5                                                                                                                                                                                                                                         к Решению " О внесении изменений в решение  сессии сельского                                                                                                                                                                                                                                                          Совета депутатов  муниципального образования                                                                                                                                                   Кокоринское  сельское поселение от  27.12.2019г. №  10-1 «О  бюджете
муниципального образования Кокоринское  сельское поселение
на 2020 год и на плановый период 2021 и 2022 годов» от 17.06.2020г.№ 13-2</t>
  </si>
</sst>
</file>

<file path=xl/styles.xml><?xml version="1.0" encoding="utf-8"?>
<styleSheet xmlns="http://schemas.openxmlformats.org/spreadsheetml/2006/main">
  <numFmts count="6">
    <numFmt numFmtId="43" formatCode="_-* #,##0.00\ _₽_-;\-* #,##0.00\ _₽_-;_-* &quot;-&quot;??\ _₽_-;_-@_-"/>
    <numFmt numFmtId="164" formatCode="_-* #,##0_р_._-;\-* #,##0_р_._-;_-* &quot;-&quot;_р_._-;_-@_-"/>
    <numFmt numFmtId="165" formatCode="_-* #,##0.00_р_._-;\-* #,##0.00_р_._-;_-* &quot;-&quot;??_р_._-;_-@_-"/>
    <numFmt numFmtId="166" formatCode="0.0"/>
    <numFmt numFmtId="167" formatCode="_-* #,##0.0_р_._-;\-* #,##0.0_р_._-;_-* &quot;-&quot;??_р_._-;_-@_-"/>
    <numFmt numFmtId="168" formatCode="_-* #,##0\ _₽_-;\-* #,##0\ _₽_-;_-* &quot;-&quot;??\ _₽_-;_-@_-"/>
  </numFmts>
  <fonts count="32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Arial Cyr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name val="Times New Roman"/>
      <family val="1"/>
      <charset val="204"/>
    </font>
    <font>
      <sz val="10"/>
      <color indexed="8"/>
      <name val="Arial Cyr"/>
      <charset val="204"/>
    </font>
    <font>
      <b/>
      <sz val="10"/>
      <color indexed="8"/>
      <name val="Arial Cyr"/>
      <charset val="204"/>
    </font>
    <font>
      <sz val="10"/>
      <name val="Arial"/>
      <family val="2"/>
      <charset val="204"/>
    </font>
    <font>
      <sz val="10"/>
      <name val="MS Sans Serif"/>
      <family val="2"/>
      <charset val="204"/>
    </font>
    <font>
      <sz val="10"/>
      <color theme="1"/>
      <name val="Arial Cyr"/>
      <family val="2"/>
      <charset val="204"/>
    </font>
    <font>
      <sz val="14"/>
      <name val="Arial Cyr"/>
      <charset val="204"/>
    </font>
    <font>
      <b/>
      <sz val="14"/>
      <color indexed="10"/>
      <name val="Times New Roman"/>
      <family val="1"/>
      <charset val="204"/>
    </font>
    <font>
      <sz val="14"/>
      <color indexed="10"/>
      <name val="Times New Roman"/>
      <family val="1"/>
      <charset val="204"/>
    </font>
    <font>
      <sz val="9"/>
      <color indexed="8"/>
      <name val="Arial Cyr"/>
      <charset val="204"/>
    </font>
    <font>
      <sz val="14"/>
      <color indexed="8"/>
      <name val="Arial Cyr"/>
      <charset val="204"/>
    </font>
    <font>
      <i/>
      <sz val="10"/>
      <color rgb="FFFF0000"/>
      <name val="Times New Roman"/>
      <family val="1"/>
      <charset val="204"/>
    </font>
    <font>
      <b/>
      <sz val="10"/>
      <color indexed="1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2">
    <xf numFmtId="0" fontId="0" fillId="0" borderId="0"/>
    <xf numFmtId="16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18" fillId="0" borderId="0" applyNumberFormat="0" applyFont="0" applyFill="0" applyBorder="0" applyAlignment="0" applyProtection="0">
      <alignment vertical="top"/>
    </xf>
    <xf numFmtId="0" fontId="19" fillId="0" borderId="0">
      <alignment vertical="top"/>
    </xf>
    <xf numFmtId="0" fontId="2" fillId="0" borderId="0"/>
    <xf numFmtId="0" fontId="3" fillId="0" borderId="0"/>
    <xf numFmtId="165" fontId="2" fillId="0" borderId="0" applyFont="0" applyFill="0" applyBorder="0" applyAlignment="0" applyProtection="0"/>
    <xf numFmtId="165" fontId="20" fillId="0" borderId="0" applyFont="0" applyFill="0" applyBorder="0" applyAlignment="0" applyProtection="0"/>
    <xf numFmtId="0" fontId="1" fillId="0" borderId="0"/>
    <xf numFmtId="43" fontId="3" fillId="0" borderId="0" applyFont="0" applyFill="0" applyBorder="0" applyAlignment="0" applyProtection="0"/>
    <xf numFmtId="168" fontId="3" fillId="0" borderId="0" applyFont="0" applyFill="0" applyBorder="0" applyAlignment="0" applyProtection="0"/>
  </cellStyleXfs>
  <cellXfs count="159">
    <xf numFmtId="0" fontId="0" fillId="0" borderId="0" xfId="0"/>
    <xf numFmtId="0" fontId="0" fillId="0" borderId="0" xfId="0" applyAlignment="1"/>
    <xf numFmtId="0" fontId="9" fillId="0" borderId="0" xfId="0" applyFont="1"/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11" fillId="0" borderId="0" xfId="0" applyFont="1" applyAlignment="1">
      <alignment wrapText="1"/>
    </xf>
    <xf numFmtId="0" fontId="5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justify" vertical="center" wrapText="1"/>
    </xf>
    <xf numFmtId="0" fontId="4" fillId="0" borderId="0" xfId="0" applyFont="1"/>
    <xf numFmtId="0" fontId="0" fillId="0" borderId="0" xfId="0" applyAlignment="1">
      <alignment horizontal="center" vertical="center" wrapText="1"/>
    </xf>
    <xf numFmtId="0" fontId="3" fillId="0" borderId="0" xfId="0" applyFont="1" applyAlignment="1"/>
    <xf numFmtId="0" fontId="0" fillId="0" borderId="0" xfId="0" applyAlignment="1">
      <alignment horizontal="right" vertical="justify"/>
    </xf>
    <xf numFmtId="0" fontId="3" fillId="0" borderId="0" xfId="0" applyFont="1" applyAlignment="1">
      <alignment horizontal="left" vertical="justify"/>
    </xf>
    <xf numFmtId="0" fontId="9" fillId="0" borderId="0" xfId="0" applyFont="1" applyFill="1" applyBorder="1" applyAlignment="1">
      <alignment horizontal="left" vertical="justify" wrapText="1"/>
    </xf>
    <xf numFmtId="0" fontId="9" fillId="0" borderId="0" xfId="0" applyFont="1" applyAlignment="1">
      <alignment horizontal="left" vertical="center" wrapText="1"/>
    </xf>
    <xf numFmtId="0" fontId="0" fillId="0" borderId="0" xfId="0" applyAlignment="1">
      <alignment horizontal="justify" vertical="center" wrapText="1"/>
    </xf>
    <xf numFmtId="0" fontId="9" fillId="0" borderId="0" xfId="0" applyFont="1" applyAlignment="1">
      <alignment wrapText="1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top" wrapText="1"/>
    </xf>
    <xf numFmtId="0" fontId="12" fillId="0" borderId="0" xfId="0" applyFont="1" applyAlignment="1">
      <alignment wrapText="1"/>
    </xf>
    <xf numFmtId="0" fontId="14" fillId="0" borderId="0" xfId="0" applyFont="1" applyAlignment="1">
      <alignment horizontal="center" vertical="top" wrapText="1"/>
    </xf>
    <xf numFmtId="0" fontId="14" fillId="0" borderId="0" xfId="0" applyFont="1" applyAlignment="1">
      <alignment vertical="top" wrapText="1"/>
    </xf>
    <xf numFmtId="49" fontId="14" fillId="0" borderId="0" xfId="0" applyNumberFormat="1" applyFont="1" applyAlignment="1">
      <alignment horizontal="center" vertical="top" wrapText="1"/>
    </xf>
    <xf numFmtId="0" fontId="16" fillId="0" borderId="0" xfId="0" applyFont="1"/>
    <xf numFmtId="0" fontId="17" fillId="0" borderId="0" xfId="0" applyFont="1"/>
    <xf numFmtId="0" fontId="5" fillId="0" borderId="0" xfId="0" applyFont="1"/>
    <xf numFmtId="0" fontId="17" fillId="0" borderId="0" xfId="0" applyFont="1" applyFill="1"/>
    <xf numFmtId="0" fontId="5" fillId="0" borderId="0" xfId="0" applyFont="1" applyAlignment="1">
      <alignment horizontal="center" wrapText="1"/>
    </xf>
    <xf numFmtId="49" fontId="9" fillId="0" borderId="0" xfId="0" applyNumberFormat="1" applyFont="1" applyAlignment="1">
      <alignment horizontal="center"/>
    </xf>
    <xf numFmtId="0" fontId="21" fillId="0" borderId="0" xfId="0" applyFont="1"/>
    <xf numFmtId="0" fontId="7" fillId="0" borderId="0" xfId="0" applyFont="1"/>
    <xf numFmtId="0" fontId="8" fillId="0" borderId="0" xfId="0" applyFont="1"/>
    <xf numFmtId="0" fontId="22" fillId="0" borderId="0" xfId="0" applyFont="1"/>
    <xf numFmtId="0" fontId="23" fillId="0" borderId="0" xfId="0" applyFont="1"/>
    <xf numFmtId="0" fontId="21" fillId="0" borderId="0" xfId="0" applyFont="1" applyAlignment="1"/>
    <xf numFmtId="0" fontId="21" fillId="0" borderId="0" xfId="0" applyFont="1" applyAlignment="1">
      <alignment horizontal="right" vertical="justify"/>
    </xf>
    <xf numFmtId="0" fontId="21" fillId="0" borderId="0" xfId="0" applyFont="1" applyAlignment="1">
      <alignment horizontal="left" vertical="justify"/>
    </xf>
    <xf numFmtId="0" fontId="7" fillId="0" borderId="0" xfId="0" applyFont="1" applyAlignment="1">
      <alignment wrapText="1"/>
    </xf>
    <xf numFmtId="49" fontId="7" fillId="0" borderId="0" xfId="0" applyNumberFormat="1" applyFont="1" applyAlignment="1">
      <alignment horizontal="center"/>
    </xf>
    <xf numFmtId="0" fontId="21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5" fillId="0" borderId="0" xfId="0" applyFont="1"/>
    <xf numFmtId="2" fontId="21" fillId="0" borderId="0" xfId="0" applyNumberFormat="1" applyFont="1"/>
    <xf numFmtId="0" fontId="11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/>
    <xf numFmtId="0" fontId="11" fillId="0" borderId="0" xfId="0" applyFont="1"/>
    <xf numFmtId="0" fontId="11" fillId="0" borderId="1" xfId="0" applyFont="1" applyBorder="1"/>
    <xf numFmtId="0" fontId="27" fillId="0" borderId="1" xfId="0" applyFont="1" applyBorder="1"/>
    <xf numFmtId="0" fontId="27" fillId="0" borderId="0" xfId="0" applyFont="1"/>
    <xf numFmtId="0" fontId="28" fillId="0" borderId="0" xfId="0" applyFont="1"/>
    <xf numFmtId="0" fontId="28" fillId="0" borderId="1" xfId="0" applyFont="1" applyBorder="1"/>
    <xf numFmtId="166" fontId="9" fillId="0" borderId="1" xfId="0" applyNumberFormat="1" applyFont="1" applyFill="1" applyBorder="1" applyAlignment="1">
      <alignment horizontal="center" vertical="top" wrapText="1"/>
    </xf>
    <xf numFmtId="0" fontId="14" fillId="0" borderId="1" xfId="0" applyFont="1" applyFill="1" applyBorder="1" applyAlignment="1">
      <alignment vertical="top" wrapText="1"/>
    </xf>
    <xf numFmtId="49" fontId="14" fillId="0" borderId="1" xfId="0" applyNumberFormat="1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vertical="top" wrapText="1"/>
    </xf>
    <xf numFmtId="0" fontId="9" fillId="0" borderId="0" xfId="0" applyFont="1" applyAlignment="1">
      <alignment horizontal="right" wrapText="1"/>
    </xf>
    <xf numFmtId="0" fontId="4" fillId="0" borderId="6" xfId="0" applyFont="1" applyBorder="1" applyAlignment="1">
      <alignment horizontal="right" vertical="center" wrapText="1"/>
    </xf>
    <xf numFmtId="4" fontId="11" fillId="0" borderId="1" xfId="8" applyNumberFormat="1" applyFont="1" applyFill="1" applyBorder="1" applyAlignment="1">
      <alignment horizontal="center" wrapText="1"/>
    </xf>
    <xf numFmtId="165" fontId="9" fillId="0" borderId="0" xfId="0" applyNumberFormat="1" applyFont="1" applyAlignment="1">
      <alignment horizontal="right" wrapText="1"/>
    </xf>
    <xf numFmtId="165" fontId="11" fillId="0" borderId="0" xfId="0" applyNumberFormat="1" applyFont="1"/>
    <xf numFmtId="0" fontId="29" fillId="0" borderId="0" xfId="0" applyFont="1" applyFill="1" applyBorder="1" applyAlignment="1">
      <alignment horizontal="center"/>
    </xf>
    <xf numFmtId="0" fontId="29" fillId="0" borderId="6" xfId="0" applyFont="1" applyFill="1" applyBorder="1" applyAlignment="1"/>
    <xf numFmtId="165" fontId="9" fillId="0" borderId="1" xfId="0" applyNumberFormat="1" applyFont="1" applyFill="1" applyBorder="1" applyAlignment="1">
      <alignment horizontal="center" vertical="top" wrapText="1"/>
    </xf>
    <xf numFmtId="0" fontId="29" fillId="2" borderId="1" xfId="0" applyFont="1" applyFill="1" applyBorder="1" applyAlignment="1">
      <alignment vertical="top" wrapText="1"/>
    </xf>
    <xf numFmtId="49" fontId="29" fillId="2" borderId="1" xfId="0" applyNumberFormat="1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vertical="top" wrapText="1"/>
    </xf>
    <xf numFmtId="49" fontId="9" fillId="2" borderId="1" xfId="0" applyNumberFormat="1" applyFont="1" applyFill="1" applyBorder="1" applyAlignment="1">
      <alignment horizontal="center" vertical="center"/>
    </xf>
    <xf numFmtId="49" fontId="14" fillId="2" borderId="1" xfId="0" applyNumberFormat="1" applyFont="1" applyFill="1" applyBorder="1" applyAlignment="1">
      <alignment horizontal="center" vertical="center" wrapText="1"/>
    </xf>
    <xf numFmtId="0" fontId="14" fillId="0" borderId="1" xfId="9" applyFont="1" applyFill="1" applyBorder="1" applyAlignment="1">
      <alignment horizontal="justify" vertical="justify" wrapText="1"/>
    </xf>
    <xf numFmtId="167" fontId="14" fillId="0" borderId="0" xfId="0" applyNumberFormat="1" applyFont="1"/>
    <xf numFmtId="165" fontId="14" fillId="0" borderId="0" xfId="0" applyNumberFormat="1" applyFont="1" applyAlignment="1">
      <alignment horizontal="center" vertical="top" wrapText="1"/>
    </xf>
    <xf numFmtId="165" fontId="14" fillId="0" borderId="0" xfId="0" applyNumberFormat="1" applyFont="1"/>
    <xf numFmtId="165" fontId="29" fillId="0" borderId="0" xfId="0" applyNumberFormat="1" applyFont="1" applyAlignment="1">
      <alignment horizontal="center" vertical="top" wrapText="1"/>
    </xf>
    <xf numFmtId="165" fontId="29" fillId="0" borderId="0" xfId="0" applyNumberFormat="1" applyFont="1"/>
    <xf numFmtId="49" fontId="9" fillId="0" borderId="1" xfId="0" applyNumberFormat="1" applyFont="1" applyFill="1" applyBorder="1" applyAlignment="1">
      <alignment horizontal="center" wrapText="1"/>
    </xf>
    <xf numFmtId="0" fontId="0" fillId="0" borderId="0" xfId="0" applyFont="1" applyAlignment="1"/>
    <xf numFmtId="0" fontId="4" fillId="0" borderId="0" xfId="0" applyFont="1" applyAlignment="1">
      <alignment horizontal="right" vertical="top" wrapText="1"/>
    </xf>
    <xf numFmtId="4" fontId="9" fillId="0" borderId="1" xfId="8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wrapText="1"/>
    </xf>
    <xf numFmtId="0" fontId="9" fillId="0" borderId="1" xfId="0" applyFont="1" applyFill="1" applyBorder="1" applyAlignment="1">
      <alignment horizontal="left" vertical="center" wrapText="1"/>
    </xf>
    <xf numFmtId="1" fontId="9" fillId="0" borderId="1" xfId="0" applyNumberFormat="1" applyFont="1" applyFill="1" applyBorder="1" applyAlignment="1">
      <alignment horizontal="left" vertical="top" wrapText="1"/>
    </xf>
    <xf numFmtId="49" fontId="9" fillId="0" borderId="1" xfId="0" applyNumberFormat="1" applyFont="1" applyBorder="1" applyAlignment="1">
      <alignment horizontal="center"/>
    </xf>
    <xf numFmtId="0" fontId="6" fillId="0" borderId="6" xfId="0" applyFont="1" applyFill="1" applyBorder="1" applyAlignment="1">
      <alignment horizontal="right"/>
    </xf>
    <xf numFmtId="165" fontId="11" fillId="0" borderId="1" xfId="0" applyNumberFormat="1" applyFont="1" applyFill="1" applyBorder="1" applyAlignment="1">
      <alignment horizontal="center" vertical="top" wrapText="1"/>
    </xf>
    <xf numFmtId="165" fontId="9" fillId="2" borderId="1" xfId="0" applyNumberFormat="1" applyFont="1" applyFill="1" applyBorder="1" applyAlignment="1">
      <alignment horizontal="center" vertical="top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justify" vertical="center" wrapText="1"/>
    </xf>
    <xf numFmtId="2" fontId="11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/>
    <xf numFmtId="0" fontId="9" fillId="2" borderId="1" xfId="0" applyFont="1" applyFill="1" applyBorder="1" applyAlignment="1">
      <alignment horizontal="justify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2" fontId="9" fillId="2" borderId="1" xfId="0" applyNumberFormat="1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top" wrapText="1"/>
    </xf>
    <xf numFmtId="0" fontId="9" fillId="2" borderId="1" xfId="0" applyFont="1" applyFill="1" applyBorder="1" applyAlignment="1">
      <alignment horizontal="justify" vertical="top" wrapText="1"/>
    </xf>
    <xf numFmtId="0" fontId="11" fillId="2" borderId="0" xfId="0" applyFont="1" applyFill="1" applyAlignment="1">
      <alignment horizontal="justify" vertical="top" wrapText="1"/>
    </xf>
    <xf numFmtId="0" fontId="9" fillId="2" borderId="1" xfId="0" applyFont="1" applyFill="1" applyBorder="1" applyAlignment="1">
      <alignment vertical="justify" wrapText="1"/>
    </xf>
    <xf numFmtId="0" fontId="9" fillId="2" borderId="1" xfId="0" applyFont="1" applyFill="1" applyBorder="1" applyAlignment="1">
      <alignment vertical="center" wrapText="1"/>
    </xf>
    <xf numFmtId="49" fontId="11" fillId="2" borderId="1" xfId="0" applyNumberFormat="1" applyFont="1" applyFill="1" applyBorder="1" applyAlignment="1">
      <alignment horizontal="center" vertical="center"/>
    </xf>
    <xf numFmtId="165" fontId="9" fillId="0" borderId="1" xfId="0" applyNumberFormat="1" applyFont="1" applyBorder="1" applyAlignment="1">
      <alignment horizontal="right" vertical="center"/>
    </xf>
    <xf numFmtId="0" fontId="9" fillId="0" borderId="1" xfId="0" applyFont="1" applyBorder="1" applyAlignment="1">
      <alignment horizontal="right" vertical="center"/>
    </xf>
    <xf numFmtId="2" fontId="14" fillId="0" borderId="1" xfId="0" applyNumberFormat="1" applyFont="1" applyFill="1" applyBorder="1" applyAlignment="1">
      <alignment horizontal="right" vertical="center" wrapText="1"/>
    </xf>
    <xf numFmtId="49" fontId="9" fillId="2" borderId="1" xfId="0" applyNumberFormat="1" applyFont="1" applyFill="1" applyBorder="1" applyAlignment="1">
      <alignment horizontal="center" vertical="top" wrapText="1"/>
    </xf>
    <xf numFmtId="165" fontId="9" fillId="2" borderId="1" xfId="0" applyNumberFormat="1" applyFont="1" applyFill="1" applyBorder="1" applyAlignment="1">
      <alignment horizontal="center" vertical="center" wrapText="1"/>
    </xf>
    <xf numFmtId="168" fontId="9" fillId="2" borderId="1" xfId="10" applyNumberFormat="1" applyFont="1" applyFill="1" applyBorder="1" applyAlignment="1">
      <alignment vertical="center" wrapText="1"/>
    </xf>
    <xf numFmtId="49" fontId="11" fillId="2" borderId="1" xfId="0" applyNumberFormat="1" applyFont="1" applyFill="1" applyBorder="1" applyAlignment="1">
      <alignment vertical="top" wrapText="1"/>
    </xf>
    <xf numFmtId="49" fontId="11" fillId="2" borderId="1" xfId="0" applyNumberFormat="1" applyFont="1" applyFill="1" applyBorder="1" applyAlignment="1">
      <alignment horizontal="center" vertical="center" wrapText="1"/>
    </xf>
    <xf numFmtId="166" fontId="11" fillId="2" borderId="1" xfId="0" applyNumberFormat="1" applyFont="1" applyFill="1" applyBorder="1" applyAlignment="1">
      <alignment horizontal="center" vertical="top" wrapText="1"/>
    </xf>
    <xf numFmtId="165" fontId="11" fillId="2" borderId="1" xfId="0" applyNumberFormat="1" applyFont="1" applyFill="1" applyBorder="1" applyAlignment="1">
      <alignment horizontal="center" vertical="top" wrapText="1"/>
    </xf>
    <xf numFmtId="166" fontId="9" fillId="2" borderId="1" xfId="0" applyNumberFormat="1" applyFont="1" applyFill="1" applyBorder="1" applyAlignment="1">
      <alignment horizontal="center" vertical="top" wrapText="1"/>
    </xf>
    <xf numFmtId="0" fontId="9" fillId="2" borderId="1" xfId="0" applyFont="1" applyFill="1" applyBorder="1" applyAlignment="1">
      <alignment horizontal="justify" vertical="center" wrapText="1" shrinkToFit="1"/>
    </xf>
    <xf numFmtId="0" fontId="14" fillId="2" borderId="1" xfId="9" applyFont="1" applyFill="1" applyBorder="1" applyAlignment="1">
      <alignment horizontal="justify" vertical="justify" wrapText="1"/>
    </xf>
    <xf numFmtId="0" fontId="9" fillId="2" borderId="2" xfId="0" applyFont="1" applyFill="1" applyBorder="1" applyAlignment="1">
      <alignment horizontal="justify" vertical="center"/>
    </xf>
    <xf numFmtId="167" fontId="9" fillId="2" borderId="1" xfId="0" applyNumberFormat="1" applyFont="1" applyFill="1" applyBorder="1" applyAlignment="1">
      <alignment horizontal="center" vertical="top" wrapText="1"/>
    </xf>
    <xf numFmtId="0" fontId="13" fillId="0" borderId="0" xfId="0" applyFont="1" applyAlignment="1">
      <alignment horizontal="left" wrapText="1"/>
    </xf>
    <xf numFmtId="0" fontId="21" fillId="0" borderId="0" xfId="0" applyFont="1" applyFill="1" applyAlignment="1"/>
    <xf numFmtId="2" fontId="9" fillId="0" borderId="1" xfId="0" applyNumberFormat="1" applyFont="1" applyBorder="1" applyAlignment="1">
      <alignment horizontal="right" vertical="center"/>
    </xf>
    <xf numFmtId="165" fontId="9" fillId="3" borderId="1" xfId="0" applyNumberFormat="1" applyFont="1" applyFill="1" applyBorder="1" applyAlignment="1">
      <alignment horizontal="center" vertical="top" wrapText="1"/>
    </xf>
    <xf numFmtId="43" fontId="16" fillId="0" borderId="0" xfId="0" applyNumberFormat="1" applyFont="1"/>
    <xf numFmtId="0" fontId="16" fillId="2" borderId="0" xfId="0" applyFont="1" applyFill="1"/>
    <xf numFmtId="0" fontId="9" fillId="0" borderId="1" xfId="0" applyFont="1" applyFill="1" applyBorder="1" applyAlignment="1">
      <alignment horizontal="justify" vertical="center" wrapText="1" shrinkToFit="1"/>
    </xf>
    <xf numFmtId="0" fontId="16" fillId="0" borderId="0" xfId="0" applyFont="1" applyFill="1"/>
    <xf numFmtId="0" fontId="9" fillId="0" borderId="2" xfId="0" applyFont="1" applyFill="1" applyBorder="1" applyAlignment="1">
      <alignment horizontal="justify" vertical="center"/>
    </xf>
    <xf numFmtId="0" fontId="11" fillId="2" borderId="1" xfId="0" applyFont="1" applyFill="1" applyBorder="1" applyAlignment="1">
      <alignment horizontal="justify" vertical="center" wrapText="1" shrinkToFit="1"/>
    </xf>
    <xf numFmtId="0" fontId="11" fillId="0" borderId="1" xfId="0" applyFont="1" applyFill="1" applyBorder="1" applyAlignment="1">
      <alignment horizontal="left" vertical="center" wrapText="1"/>
    </xf>
    <xf numFmtId="166" fontId="9" fillId="0" borderId="1" xfId="0" applyNumberFormat="1" applyFont="1" applyBorder="1" applyAlignment="1">
      <alignment horizontal="right" vertical="center"/>
    </xf>
    <xf numFmtId="0" fontId="11" fillId="2" borderId="2" xfId="0" applyFont="1" applyFill="1" applyBorder="1" applyAlignment="1">
      <alignment horizontal="justify" vertical="center"/>
    </xf>
    <xf numFmtId="2" fontId="7" fillId="0" borderId="0" xfId="0" applyNumberFormat="1" applyFont="1"/>
    <xf numFmtId="49" fontId="9" fillId="2" borderId="1" xfId="0" applyNumberFormat="1" applyFont="1" applyFill="1" applyBorder="1" applyAlignment="1">
      <alignment horizontal="center"/>
    </xf>
    <xf numFmtId="49" fontId="14" fillId="0" borderId="0" xfId="0" applyNumberFormat="1" applyFont="1" applyAlignment="1">
      <alignment horizontal="center" wrapText="1"/>
    </xf>
    <xf numFmtId="49" fontId="9" fillId="2" borderId="1" xfId="0" applyNumberFormat="1" applyFont="1" applyFill="1" applyBorder="1" applyAlignment="1">
      <alignment horizontal="center" wrapText="1"/>
    </xf>
    <xf numFmtId="49" fontId="11" fillId="2" borderId="1" xfId="0" applyNumberFormat="1" applyFont="1" applyFill="1" applyBorder="1" applyAlignment="1">
      <alignment horizontal="center" wrapText="1"/>
    </xf>
    <xf numFmtId="49" fontId="14" fillId="2" borderId="1" xfId="0" applyNumberFormat="1" applyFont="1" applyFill="1" applyBorder="1" applyAlignment="1">
      <alignment horizontal="center" wrapText="1"/>
    </xf>
    <xf numFmtId="49" fontId="29" fillId="2" borderId="1" xfId="0" applyNumberFormat="1" applyFont="1" applyFill="1" applyBorder="1" applyAlignment="1">
      <alignment horizontal="center" wrapText="1"/>
    </xf>
    <xf numFmtId="49" fontId="9" fillId="2" borderId="1" xfId="0" applyNumberFormat="1" applyFont="1" applyFill="1" applyBorder="1" applyAlignment="1">
      <alignment horizontal="center" shrinkToFit="1"/>
    </xf>
    <xf numFmtId="49" fontId="14" fillId="2" borderId="1" xfId="9" applyNumberFormat="1" applyFont="1" applyFill="1" applyBorder="1" applyAlignment="1">
      <alignment horizontal="center" wrapText="1"/>
    </xf>
    <xf numFmtId="49" fontId="14" fillId="0" borderId="1" xfId="0" applyNumberFormat="1" applyFont="1" applyFill="1" applyBorder="1" applyAlignment="1">
      <alignment horizontal="center" wrapText="1"/>
    </xf>
    <xf numFmtId="49" fontId="14" fillId="0" borderId="1" xfId="9" applyNumberFormat="1" applyFont="1" applyFill="1" applyBorder="1" applyAlignment="1">
      <alignment horizontal="center" wrapText="1"/>
    </xf>
    <xf numFmtId="49" fontId="14" fillId="0" borderId="0" xfId="0" applyNumberFormat="1" applyFont="1" applyAlignment="1">
      <alignment horizontal="center" vertical="center" wrapText="1"/>
    </xf>
    <xf numFmtId="0" fontId="29" fillId="0" borderId="0" xfId="0" applyFont="1" applyFill="1" applyBorder="1" applyAlignment="1">
      <alignment horizontal="right" vertical="center"/>
    </xf>
    <xf numFmtId="0" fontId="14" fillId="0" borderId="1" xfId="9" applyFont="1" applyFill="1" applyBorder="1" applyAlignment="1">
      <alignment vertical="top" wrapText="1"/>
    </xf>
    <xf numFmtId="0" fontId="11" fillId="0" borderId="1" xfId="0" applyFont="1" applyFill="1" applyBorder="1" applyAlignment="1">
      <alignment horizontal="justify" vertical="center" wrapText="1" shrinkToFit="1"/>
    </xf>
    <xf numFmtId="0" fontId="11" fillId="2" borderId="1" xfId="0" applyFont="1" applyFill="1" applyBorder="1" applyAlignment="1">
      <alignment horizontal="left" vertical="center" wrapText="1" shrinkToFit="1"/>
    </xf>
    <xf numFmtId="0" fontId="8" fillId="0" borderId="0" xfId="0" applyFont="1" applyBorder="1" applyAlignment="1">
      <alignment horizontal="center" vertical="center" wrapText="1"/>
    </xf>
    <xf numFmtId="0" fontId="21" fillId="0" borderId="0" xfId="0" applyFont="1" applyAlignment="1"/>
    <xf numFmtId="0" fontId="13" fillId="0" borderId="0" xfId="0" applyFont="1" applyAlignment="1">
      <alignment horizontal="left" wrapText="1"/>
    </xf>
    <xf numFmtId="0" fontId="13" fillId="0" borderId="5" xfId="0" applyFont="1" applyBorder="1" applyAlignment="1">
      <alignment vertical="top" wrapText="1"/>
    </xf>
    <xf numFmtId="0" fontId="13" fillId="0" borderId="3" xfId="0" applyFont="1" applyFill="1" applyBorder="1" applyAlignment="1">
      <alignment horizontal="center" vertical="top" wrapText="1"/>
    </xf>
    <xf numFmtId="0" fontId="13" fillId="0" borderId="4" xfId="0" applyFont="1" applyFill="1" applyBorder="1" applyAlignment="1">
      <alignment horizontal="center" vertical="top" wrapText="1"/>
    </xf>
    <xf numFmtId="0" fontId="15" fillId="0" borderId="0" xfId="0" applyFont="1" applyAlignment="1">
      <alignment horizontal="right" vertical="top" wrapText="1"/>
    </xf>
    <xf numFmtId="0" fontId="8" fillId="0" borderId="0" xfId="0" applyFont="1" applyAlignment="1">
      <alignment horizontal="center" vertical="top" wrapText="1"/>
    </xf>
    <xf numFmtId="0" fontId="15" fillId="0" borderId="0" xfId="0" applyFont="1" applyAlignment="1">
      <alignment horizontal="right" wrapText="1"/>
    </xf>
    <xf numFmtId="0" fontId="8" fillId="0" borderId="0" xfId="0" applyFont="1" applyFill="1" applyAlignment="1">
      <alignment horizontal="center" vertical="top" wrapText="1"/>
    </xf>
    <xf numFmtId="0" fontId="21" fillId="0" borderId="0" xfId="0" applyFont="1" applyFill="1" applyAlignment="1"/>
    <xf numFmtId="0" fontId="9" fillId="2" borderId="1" xfId="0" applyFont="1" applyFill="1" applyBorder="1" applyAlignment="1">
      <alignment horizontal="left" vertical="top" wrapText="1"/>
    </xf>
  </cellXfs>
  <cellStyles count="12">
    <cellStyle name="Обычный" xfId="0" builtinId="0"/>
    <cellStyle name="Обычный 2" xfId="3"/>
    <cellStyle name="Обычный 2 2" xfId="6"/>
    <cellStyle name="Обычный 3" xfId="4"/>
    <cellStyle name="Обычный 4" xfId="5"/>
    <cellStyle name="Обычный 6" xfId="9"/>
    <cellStyle name="Тысячи [0]_перечис.11" xfId="1"/>
    <cellStyle name="Тысячи_перечис.11" xfId="2"/>
    <cellStyle name="Финансовый" xfId="10" builtinId="3"/>
    <cellStyle name="Финансовый 2" xfId="7"/>
    <cellStyle name="Финансовый 3" xfId="8"/>
    <cellStyle name="Финансовый 4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H43"/>
  <sheetViews>
    <sheetView tabSelected="1" view="pageBreakPreview" zoomScaleSheetLayoutView="100" workbookViewId="0">
      <selection activeCell="I6" sqref="I6"/>
    </sheetView>
  </sheetViews>
  <sheetFormatPr defaultRowHeight="12.75"/>
  <cols>
    <col min="1" max="1" width="17.42578125" customWidth="1"/>
    <col min="2" max="2" width="35.85546875" style="9" customWidth="1"/>
    <col min="3" max="3" width="48.42578125" style="15" customWidth="1"/>
    <col min="4" max="5" width="11.5703125" style="15" hidden="1" customWidth="1"/>
    <col min="6" max="6" width="14.28515625" style="9" customWidth="1"/>
    <col min="7" max="7" width="13.7109375" hidden="1" customWidth="1"/>
    <col min="258" max="258" width="17.42578125" customWidth="1"/>
    <col min="259" max="259" width="25" customWidth="1"/>
    <col min="260" max="260" width="48.28515625" customWidth="1"/>
    <col min="261" max="262" width="19.5703125" customWidth="1"/>
    <col min="514" max="514" width="17.42578125" customWidth="1"/>
    <col min="515" max="515" width="25" customWidth="1"/>
    <col min="516" max="516" width="48.28515625" customWidth="1"/>
    <col min="517" max="518" width="19.5703125" customWidth="1"/>
    <col min="770" max="770" width="17.42578125" customWidth="1"/>
    <col min="771" max="771" width="25" customWidth="1"/>
    <col min="772" max="772" width="48.28515625" customWidth="1"/>
    <col min="773" max="774" width="19.5703125" customWidth="1"/>
    <col min="1026" max="1026" width="17.42578125" customWidth="1"/>
    <col min="1027" max="1027" width="25" customWidth="1"/>
    <col min="1028" max="1028" width="48.28515625" customWidth="1"/>
    <col min="1029" max="1030" width="19.5703125" customWidth="1"/>
    <col min="1282" max="1282" width="17.42578125" customWidth="1"/>
    <col min="1283" max="1283" width="25" customWidth="1"/>
    <col min="1284" max="1284" width="48.28515625" customWidth="1"/>
    <col min="1285" max="1286" width="19.5703125" customWidth="1"/>
    <col min="1538" max="1538" width="17.42578125" customWidth="1"/>
    <col min="1539" max="1539" width="25" customWidth="1"/>
    <col min="1540" max="1540" width="48.28515625" customWidth="1"/>
    <col min="1541" max="1542" width="19.5703125" customWidth="1"/>
    <col min="1794" max="1794" width="17.42578125" customWidth="1"/>
    <col min="1795" max="1795" width="25" customWidth="1"/>
    <col min="1796" max="1796" width="48.28515625" customWidth="1"/>
    <col min="1797" max="1798" width="19.5703125" customWidth="1"/>
    <col min="2050" max="2050" width="17.42578125" customWidth="1"/>
    <col min="2051" max="2051" width="25" customWidth="1"/>
    <col min="2052" max="2052" width="48.28515625" customWidth="1"/>
    <col min="2053" max="2054" width="19.5703125" customWidth="1"/>
    <col min="2306" max="2306" width="17.42578125" customWidth="1"/>
    <col min="2307" max="2307" width="25" customWidth="1"/>
    <col min="2308" max="2308" width="48.28515625" customWidth="1"/>
    <col min="2309" max="2310" width="19.5703125" customWidth="1"/>
    <col min="2562" max="2562" width="17.42578125" customWidth="1"/>
    <col min="2563" max="2563" width="25" customWidth="1"/>
    <col min="2564" max="2564" width="48.28515625" customWidth="1"/>
    <col min="2565" max="2566" width="19.5703125" customWidth="1"/>
    <col min="2818" max="2818" width="17.42578125" customWidth="1"/>
    <col min="2819" max="2819" width="25" customWidth="1"/>
    <col min="2820" max="2820" width="48.28515625" customWidth="1"/>
    <col min="2821" max="2822" width="19.5703125" customWidth="1"/>
    <col min="3074" max="3074" width="17.42578125" customWidth="1"/>
    <col min="3075" max="3075" width="25" customWidth="1"/>
    <col min="3076" max="3076" width="48.28515625" customWidth="1"/>
    <col min="3077" max="3078" width="19.5703125" customWidth="1"/>
    <col min="3330" max="3330" width="17.42578125" customWidth="1"/>
    <col min="3331" max="3331" width="25" customWidth="1"/>
    <col min="3332" max="3332" width="48.28515625" customWidth="1"/>
    <col min="3333" max="3334" width="19.5703125" customWidth="1"/>
    <col min="3586" max="3586" width="17.42578125" customWidth="1"/>
    <col min="3587" max="3587" width="25" customWidth="1"/>
    <col min="3588" max="3588" width="48.28515625" customWidth="1"/>
    <col min="3589" max="3590" width="19.5703125" customWidth="1"/>
    <col min="3842" max="3842" width="17.42578125" customWidth="1"/>
    <col min="3843" max="3843" width="25" customWidth="1"/>
    <col min="3844" max="3844" width="48.28515625" customWidth="1"/>
    <col min="3845" max="3846" width="19.5703125" customWidth="1"/>
    <col min="4098" max="4098" width="17.42578125" customWidth="1"/>
    <col min="4099" max="4099" width="25" customWidth="1"/>
    <col min="4100" max="4100" width="48.28515625" customWidth="1"/>
    <col min="4101" max="4102" width="19.5703125" customWidth="1"/>
    <col min="4354" max="4354" width="17.42578125" customWidth="1"/>
    <col min="4355" max="4355" width="25" customWidth="1"/>
    <col min="4356" max="4356" width="48.28515625" customWidth="1"/>
    <col min="4357" max="4358" width="19.5703125" customWidth="1"/>
    <col min="4610" max="4610" width="17.42578125" customWidth="1"/>
    <col min="4611" max="4611" width="25" customWidth="1"/>
    <col min="4612" max="4612" width="48.28515625" customWidth="1"/>
    <col min="4613" max="4614" width="19.5703125" customWidth="1"/>
    <col min="4866" max="4866" width="17.42578125" customWidth="1"/>
    <col min="4867" max="4867" width="25" customWidth="1"/>
    <col min="4868" max="4868" width="48.28515625" customWidth="1"/>
    <col min="4869" max="4870" width="19.5703125" customWidth="1"/>
    <col min="5122" max="5122" width="17.42578125" customWidth="1"/>
    <col min="5123" max="5123" width="25" customWidth="1"/>
    <col min="5124" max="5124" width="48.28515625" customWidth="1"/>
    <col min="5125" max="5126" width="19.5703125" customWidth="1"/>
    <col min="5378" max="5378" width="17.42578125" customWidth="1"/>
    <col min="5379" max="5379" width="25" customWidth="1"/>
    <col min="5380" max="5380" width="48.28515625" customWidth="1"/>
    <col min="5381" max="5382" width="19.5703125" customWidth="1"/>
    <col min="5634" max="5634" width="17.42578125" customWidth="1"/>
    <col min="5635" max="5635" width="25" customWidth="1"/>
    <col min="5636" max="5636" width="48.28515625" customWidth="1"/>
    <col min="5637" max="5638" width="19.5703125" customWidth="1"/>
    <col min="5890" max="5890" width="17.42578125" customWidth="1"/>
    <col min="5891" max="5891" width="25" customWidth="1"/>
    <col min="5892" max="5892" width="48.28515625" customWidth="1"/>
    <col min="5893" max="5894" width="19.5703125" customWidth="1"/>
    <col min="6146" max="6146" width="17.42578125" customWidth="1"/>
    <col min="6147" max="6147" width="25" customWidth="1"/>
    <col min="6148" max="6148" width="48.28515625" customWidth="1"/>
    <col min="6149" max="6150" width="19.5703125" customWidth="1"/>
    <col min="6402" max="6402" width="17.42578125" customWidth="1"/>
    <col min="6403" max="6403" width="25" customWidth="1"/>
    <col min="6404" max="6404" width="48.28515625" customWidth="1"/>
    <col min="6405" max="6406" width="19.5703125" customWidth="1"/>
    <col min="6658" max="6658" width="17.42578125" customWidth="1"/>
    <col min="6659" max="6659" width="25" customWidth="1"/>
    <col min="6660" max="6660" width="48.28515625" customWidth="1"/>
    <col min="6661" max="6662" width="19.5703125" customWidth="1"/>
    <col min="6914" max="6914" width="17.42578125" customWidth="1"/>
    <col min="6915" max="6915" width="25" customWidth="1"/>
    <col min="6916" max="6916" width="48.28515625" customWidth="1"/>
    <col min="6917" max="6918" width="19.5703125" customWidth="1"/>
    <col min="7170" max="7170" width="17.42578125" customWidth="1"/>
    <col min="7171" max="7171" width="25" customWidth="1"/>
    <col min="7172" max="7172" width="48.28515625" customWidth="1"/>
    <col min="7173" max="7174" width="19.5703125" customWidth="1"/>
    <col min="7426" max="7426" width="17.42578125" customWidth="1"/>
    <col min="7427" max="7427" width="25" customWidth="1"/>
    <col min="7428" max="7428" width="48.28515625" customWidth="1"/>
    <col min="7429" max="7430" width="19.5703125" customWidth="1"/>
    <col min="7682" max="7682" width="17.42578125" customWidth="1"/>
    <col min="7683" max="7683" width="25" customWidth="1"/>
    <col min="7684" max="7684" width="48.28515625" customWidth="1"/>
    <col min="7685" max="7686" width="19.5703125" customWidth="1"/>
    <col min="7938" max="7938" width="17.42578125" customWidth="1"/>
    <col min="7939" max="7939" width="25" customWidth="1"/>
    <col min="7940" max="7940" width="48.28515625" customWidth="1"/>
    <col min="7941" max="7942" width="19.5703125" customWidth="1"/>
    <col min="8194" max="8194" width="17.42578125" customWidth="1"/>
    <col min="8195" max="8195" width="25" customWidth="1"/>
    <col min="8196" max="8196" width="48.28515625" customWidth="1"/>
    <col min="8197" max="8198" width="19.5703125" customWidth="1"/>
    <col min="8450" max="8450" width="17.42578125" customWidth="1"/>
    <col min="8451" max="8451" width="25" customWidth="1"/>
    <col min="8452" max="8452" width="48.28515625" customWidth="1"/>
    <col min="8453" max="8454" width="19.5703125" customWidth="1"/>
    <col min="8706" max="8706" width="17.42578125" customWidth="1"/>
    <col min="8707" max="8707" width="25" customWidth="1"/>
    <col min="8708" max="8708" width="48.28515625" customWidth="1"/>
    <col min="8709" max="8710" width="19.5703125" customWidth="1"/>
    <col min="8962" max="8962" width="17.42578125" customWidth="1"/>
    <col min="8963" max="8963" width="25" customWidth="1"/>
    <col min="8964" max="8964" width="48.28515625" customWidth="1"/>
    <col min="8965" max="8966" width="19.5703125" customWidth="1"/>
    <col min="9218" max="9218" width="17.42578125" customWidth="1"/>
    <col min="9219" max="9219" width="25" customWidth="1"/>
    <col min="9220" max="9220" width="48.28515625" customWidth="1"/>
    <col min="9221" max="9222" width="19.5703125" customWidth="1"/>
    <col min="9474" max="9474" width="17.42578125" customWidth="1"/>
    <col min="9475" max="9475" width="25" customWidth="1"/>
    <col min="9476" max="9476" width="48.28515625" customWidth="1"/>
    <col min="9477" max="9478" width="19.5703125" customWidth="1"/>
    <col min="9730" max="9730" width="17.42578125" customWidth="1"/>
    <col min="9731" max="9731" width="25" customWidth="1"/>
    <col min="9732" max="9732" width="48.28515625" customWidth="1"/>
    <col min="9733" max="9734" width="19.5703125" customWidth="1"/>
    <col min="9986" max="9986" width="17.42578125" customWidth="1"/>
    <col min="9987" max="9987" width="25" customWidth="1"/>
    <col min="9988" max="9988" width="48.28515625" customWidth="1"/>
    <col min="9989" max="9990" width="19.5703125" customWidth="1"/>
    <col min="10242" max="10242" width="17.42578125" customWidth="1"/>
    <col min="10243" max="10243" width="25" customWidth="1"/>
    <col min="10244" max="10244" width="48.28515625" customWidth="1"/>
    <col min="10245" max="10246" width="19.5703125" customWidth="1"/>
    <col min="10498" max="10498" width="17.42578125" customWidth="1"/>
    <col min="10499" max="10499" width="25" customWidth="1"/>
    <col min="10500" max="10500" width="48.28515625" customWidth="1"/>
    <col min="10501" max="10502" width="19.5703125" customWidth="1"/>
    <col min="10754" max="10754" width="17.42578125" customWidth="1"/>
    <col min="10755" max="10755" width="25" customWidth="1"/>
    <col min="10756" max="10756" width="48.28515625" customWidth="1"/>
    <col min="10757" max="10758" width="19.5703125" customWidth="1"/>
    <col min="11010" max="11010" width="17.42578125" customWidth="1"/>
    <col min="11011" max="11011" width="25" customWidth="1"/>
    <col min="11012" max="11012" width="48.28515625" customWidth="1"/>
    <col min="11013" max="11014" width="19.5703125" customWidth="1"/>
    <col min="11266" max="11266" width="17.42578125" customWidth="1"/>
    <col min="11267" max="11267" width="25" customWidth="1"/>
    <col min="11268" max="11268" width="48.28515625" customWidth="1"/>
    <col min="11269" max="11270" width="19.5703125" customWidth="1"/>
    <col min="11522" max="11522" width="17.42578125" customWidth="1"/>
    <col min="11523" max="11523" width="25" customWidth="1"/>
    <col min="11524" max="11524" width="48.28515625" customWidth="1"/>
    <col min="11525" max="11526" width="19.5703125" customWidth="1"/>
    <col min="11778" max="11778" width="17.42578125" customWidth="1"/>
    <col min="11779" max="11779" width="25" customWidth="1"/>
    <col min="11780" max="11780" width="48.28515625" customWidth="1"/>
    <col min="11781" max="11782" width="19.5703125" customWidth="1"/>
    <col min="12034" max="12034" width="17.42578125" customWidth="1"/>
    <col min="12035" max="12035" width="25" customWidth="1"/>
    <col min="12036" max="12036" width="48.28515625" customWidth="1"/>
    <col min="12037" max="12038" width="19.5703125" customWidth="1"/>
    <col min="12290" max="12290" width="17.42578125" customWidth="1"/>
    <col min="12291" max="12291" width="25" customWidth="1"/>
    <col min="12292" max="12292" width="48.28515625" customWidth="1"/>
    <col min="12293" max="12294" width="19.5703125" customWidth="1"/>
    <col min="12546" max="12546" width="17.42578125" customWidth="1"/>
    <col min="12547" max="12547" width="25" customWidth="1"/>
    <col min="12548" max="12548" width="48.28515625" customWidth="1"/>
    <col min="12549" max="12550" width="19.5703125" customWidth="1"/>
    <col min="12802" max="12802" width="17.42578125" customWidth="1"/>
    <col min="12803" max="12803" width="25" customWidth="1"/>
    <col min="12804" max="12804" width="48.28515625" customWidth="1"/>
    <col min="12805" max="12806" width="19.5703125" customWidth="1"/>
    <col min="13058" max="13058" width="17.42578125" customWidth="1"/>
    <col min="13059" max="13059" width="25" customWidth="1"/>
    <col min="13060" max="13060" width="48.28515625" customWidth="1"/>
    <col min="13061" max="13062" width="19.5703125" customWidth="1"/>
    <col min="13314" max="13314" width="17.42578125" customWidth="1"/>
    <col min="13315" max="13315" width="25" customWidth="1"/>
    <col min="13316" max="13316" width="48.28515625" customWidth="1"/>
    <col min="13317" max="13318" width="19.5703125" customWidth="1"/>
    <col min="13570" max="13570" width="17.42578125" customWidth="1"/>
    <col min="13571" max="13571" width="25" customWidth="1"/>
    <col min="13572" max="13572" width="48.28515625" customWidth="1"/>
    <col min="13573" max="13574" width="19.5703125" customWidth="1"/>
    <col min="13826" max="13826" width="17.42578125" customWidth="1"/>
    <col min="13827" max="13827" width="25" customWidth="1"/>
    <col min="13828" max="13828" width="48.28515625" customWidth="1"/>
    <col min="13829" max="13830" width="19.5703125" customWidth="1"/>
    <col min="14082" max="14082" width="17.42578125" customWidth="1"/>
    <col min="14083" max="14083" width="25" customWidth="1"/>
    <col min="14084" max="14084" width="48.28515625" customWidth="1"/>
    <col min="14085" max="14086" width="19.5703125" customWidth="1"/>
    <col min="14338" max="14338" width="17.42578125" customWidth="1"/>
    <col min="14339" max="14339" width="25" customWidth="1"/>
    <col min="14340" max="14340" width="48.28515625" customWidth="1"/>
    <col min="14341" max="14342" width="19.5703125" customWidth="1"/>
    <col min="14594" max="14594" width="17.42578125" customWidth="1"/>
    <col min="14595" max="14595" width="25" customWidth="1"/>
    <col min="14596" max="14596" width="48.28515625" customWidth="1"/>
    <col min="14597" max="14598" width="19.5703125" customWidth="1"/>
    <col min="14850" max="14850" width="17.42578125" customWidth="1"/>
    <col min="14851" max="14851" width="25" customWidth="1"/>
    <col min="14852" max="14852" width="48.28515625" customWidth="1"/>
    <col min="14853" max="14854" width="19.5703125" customWidth="1"/>
    <col min="15106" max="15106" width="17.42578125" customWidth="1"/>
    <col min="15107" max="15107" width="25" customWidth="1"/>
    <col min="15108" max="15108" width="48.28515625" customWidth="1"/>
    <col min="15109" max="15110" width="19.5703125" customWidth="1"/>
    <col min="15362" max="15362" width="17.42578125" customWidth="1"/>
    <col min="15363" max="15363" width="25" customWidth="1"/>
    <col min="15364" max="15364" width="48.28515625" customWidth="1"/>
    <col min="15365" max="15366" width="19.5703125" customWidth="1"/>
    <col min="15618" max="15618" width="17.42578125" customWidth="1"/>
    <col min="15619" max="15619" width="25" customWidth="1"/>
    <col min="15620" max="15620" width="48.28515625" customWidth="1"/>
    <col min="15621" max="15622" width="19.5703125" customWidth="1"/>
    <col min="15874" max="15874" width="17.42578125" customWidth="1"/>
    <col min="15875" max="15875" width="25" customWidth="1"/>
    <col min="15876" max="15876" width="48.28515625" customWidth="1"/>
    <col min="15877" max="15878" width="19.5703125" customWidth="1"/>
    <col min="16130" max="16130" width="17.42578125" customWidth="1"/>
    <col min="16131" max="16131" width="25" customWidth="1"/>
    <col min="16132" max="16132" width="48.28515625" customWidth="1"/>
    <col min="16133" max="16134" width="19.5703125" customWidth="1"/>
  </cols>
  <sheetData>
    <row r="1" spans="1:8" s="2" customFormat="1" ht="80.25" customHeight="1">
      <c r="B1" s="4"/>
      <c r="C1" s="153" t="s">
        <v>299</v>
      </c>
      <c r="D1" s="153"/>
      <c r="E1" s="153"/>
      <c r="F1" s="153"/>
    </row>
    <row r="2" spans="1:8" s="30" customFormat="1" ht="47.25" customHeight="1">
      <c r="A2" s="147" t="s">
        <v>273</v>
      </c>
      <c r="B2" s="148"/>
      <c r="C2" s="148"/>
      <c r="D2" s="148"/>
      <c r="E2" s="148"/>
      <c r="F2" s="148"/>
    </row>
    <row r="3" spans="1:8" s="2" customFormat="1" ht="15.75">
      <c r="A3" s="5"/>
      <c r="B3" s="6"/>
      <c r="C3" s="7"/>
      <c r="D3" s="7"/>
      <c r="E3" s="7"/>
      <c r="F3" s="59" t="s">
        <v>137</v>
      </c>
    </row>
    <row r="4" spans="1:8" s="30" customFormat="1" ht="25.5">
      <c r="A4" s="44" t="s">
        <v>1</v>
      </c>
      <c r="B4" s="44" t="s">
        <v>2</v>
      </c>
      <c r="C4" s="44" t="s">
        <v>0</v>
      </c>
      <c r="D4" s="44" t="s">
        <v>239</v>
      </c>
      <c r="E4" s="44" t="s">
        <v>237</v>
      </c>
      <c r="F4" s="60" t="s">
        <v>274</v>
      </c>
      <c r="G4" s="45" t="s">
        <v>181</v>
      </c>
      <c r="H4" s="2"/>
    </row>
    <row r="5" spans="1:8" s="8" customFormat="1" ht="15.75">
      <c r="A5" s="46">
        <v>1</v>
      </c>
      <c r="B5" s="46">
        <v>2</v>
      </c>
      <c r="C5" s="46">
        <v>3</v>
      </c>
      <c r="D5" s="46"/>
      <c r="E5" s="46"/>
      <c r="F5" s="46">
        <v>4</v>
      </c>
      <c r="G5" s="47"/>
      <c r="H5" s="2"/>
    </row>
    <row r="6" spans="1:8" s="30" customFormat="1" ht="18.75">
      <c r="A6" s="69" t="s">
        <v>184</v>
      </c>
      <c r="B6" s="88" t="s">
        <v>4</v>
      </c>
      <c r="C6" s="89" t="s">
        <v>5</v>
      </c>
      <c r="D6" s="90">
        <f>D7+D16</f>
        <v>266.5</v>
      </c>
      <c r="E6" s="90">
        <f>F6-D6</f>
        <v>0</v>
      </c>
      <c r="F6" s="90">
        <f>F7+F16</f>
        <v>266.5</v>
      </c>
      <c r="G6" s="44">
        <f>G7+G16</f>
        <v>425.9</v>
      </c>
      <c r="H6" s="2"/>
    </row>
    <row r="7" spans="1:8" s="30" customFormat="1" ht="18.75">
      <c r="A7" s="91"/>
      <c r="B7" s="88"/>
      <c r="C7" s="89" t="s">
        <v>6</v>
      </c>
      <c r="D7" s="90">
        <f>D8+D9+D10+D12+D15</f>
        <v>209.5</v>
      </c>
      <c r="E7" s="90">
        <f t="shared" ref="E7:E33" si="0">F7-D7</f>
        <v>-15.5</v>
      </c>
      <c r="F7" s="90">
        <f>F8+F9+F10+F12+F15</f>
        <v>194</v>
      </c>
      <c r="G7" s="44">
        <f>G8+G11+G13+G14+G9</f>
        <v>389.9</v>
      </c>
      <c r="H7" s="2"/>
    </row>
    <row r="8" spans="1:8" s="30" customFormat="1" ht="18.75">
      <c r="A8" s="93">
        <v>182</v>
      </c>
      <c r="B8" s="94" t="s">
        <v>7</v>
      </c>
      <c r="C8" s="92" t="s">
        <v>8</v>
      </c>
      <c r="D8" s="95">
        <v>67</v>
      </c>
      <c r="E8" s="90">
        <f t="shared" si="0"/>
        <v>1</v>
      </c>
      <c r="F8" s="95">
        <v>68</v>
      </c>
      <c r="G8" s="47">
        <v>125</v>
      </c>
      <c r="H8" s="2"/>
    </row>
    <row r="9" spans="1:8" s="30" customFormat="1" ht="25.5" hidden="1">
      <c r="A9" s="93">
        <v>100</v>
      </c>
      <c r="B9" s="94" t="s">
        <v>143</v>
      </c>
      <c r="C9" s="92" t="s">
        <v>9</v>
      </c>
      <c r="D9" s="95"/>
      <c r="E9" s="90">
        <f t="shared" si="0"/>
        <v>0</v>
      </c>
      <c r="F9" s="95"/>
      <c r="G9" s="47">
        <v>227.9</v>
      </c>
      <c r="H9" s="2"/>
    </row>
    <row r="10" spans="1:8" s="31" customFormat="1" ht="18" customHeight="1">
      <c r="A10" s="88">
        <v>182</v>
      </c>
      <c r="B10" s="88" t="s">
        <v>10</v>
      </c>
      <c r="C10" s="89" t="s">
        <v>11</v>
      </c>
      <c r="D10" s="90">
        <f>D11</f>
        <v>0.5</v>
      </c>
      <c r="E10" s="90">
        <f t="shared" si="0"/>
        <v>-0.5</v>
      </c>
      <c r="F10" s="90">
        <f>F11</f>
        <v>0</v>
      </c>
      <c r="G10" s="44">
        <f>G11</f>
        <v>4</v>
      </c>
      <c r="H10" s="48"/>
    </row>
    <row r="11" spans="1:8" s="30" customFormat="1" ht="18.75" hidden="1">
      <c r="A11" s="93">
        <v>182</v>
      </c>
      <c r="B11" s="93" t="s">
        <v>12</v>
      </c>
      <c r="C11" s="92" t="s">
        <v>13</v>
      </c>
      <c r="D11" s="95">
        <v>0.5</v>
      </c>
      <c r="E11" s="90">
        <f t="shared" si="0"/>
        <v>-0.5</v>
      </c>
      <c r="F11" s="95"/>
      <c r="G11" s="47">
        <v>4</v>
      </c>
      <c r="H11" s="2"/>
    </row>
    <row r="12" spans="1:8" s="31" customFormat="1" ht="18.75">
      <c r="A12" s="88">
        <v>182</v>
      </c>
      <c r="B12" s="88" t="s">
        <v>14</v>
      </c>
      <c r="C12" s="89" t="s">
        <v>15</v>
      </c>
      <c r="D12" s="90">
        <f>D13+D14</f>
        <v>142</v>
      </c>
      <c r="E12" s="90">
        <f t="shared" si="0"/>
        <v>-16</v>
      </c>
      <c r="F12" s="90">
        <f>F13+F14</f>
        <v>126</v>
      </c>
      <c r="G12" s="44">
        <f>G13+G14</f>
        <v>33</v>
      </c>
      <c r="H12" s="48"/>
    </row>
    <row r="13" spans="1:8" s="31" customFormat="1" ht="18.75">
      <c r="A13" s="93">
        <v>182</v>
      </c>
      <c r="B13" s="93" t="s">
        <v>138</v>
      </c>
      <c r="C13" s="92" t="s">
        <v>182</v>
      </c>
      <c r="D13" s="90">
        <v>39</v>
      </c>
      <c r="E13" s="90">
        <f t="shared" si="0"/>
        <v>1</v>
      </c>
      <c r="F13" s="90">
        <v>40</v>
      </c>
      <c r="G13" s="49">
        <v>8</v>
      </c>
      <c r="H13" s="48"/>
    </row>
    <row r="14" spans="1:8" s="30" customFormat="1" ht="18.75">
      <c r="A14" s="93">
        <v>182</v>
      </c>
      <c r="B14" s="93" t="s">
        <v>139</v>
      </c>
      <c r="C14" s="92" t="s">
        <v>183</v>
      </c>
      <c r="D14" s="95">
        <v>103</v>
      </c>
      <c r="E14" s="90">
        <f t="shared" si="0"/>
        <v>-17</v>
      </c>
      <c r="F14" s="95">
        <v>86</v>
      </c>
      <c r="G14" s="47">
        <v>25</v>
      </c>
      <c r="H14" s="2"/>
    </row>
    <row r="15" spans="1:8" s="31" customFormat="1" ht="18.75" hidden="1">
      <c r="A15" s="102" t="s">
        <v>184</v>
      </c>
      <c r="B15" s="88" t="s">
        <v>16</v>
      </c>
      <c r="C15" s="89" t="s">
        <v>17</v>
      </c>
      <c r="D15" s="90"/>
      <c r="E15" s="90">
        <f t="shared" si="0"/>
        <v>0</v>
      </c>
      <c r="F15" s="90"/>
      <c r="G15" s="49"/>
      <c r="H15" s="48"/>
    </row>
    <row r="16" spans="1:8" s="30" customFormat="1" ht="18.75">
      <c r="A16" s="96"/>
      <c r="B16" s="93"/>
      <c r="C16" s="89" t="s">
        <v>18</v>
      </c>
      <c r="D16" s="90">
        <f>D17+D20+D23</f>
        <v>57</v>
      </c>
      <c r="E16" s="90">
        <f t="shared" si="0"/>
        <v>15.5</v>
      </c>
      <c r="F16" s="90">
        <f>F17+F20+F23</f>
        <v>72.5</v>
      </c>
      <c r="G16" s="44">
        <f>G17+G20+G23</f>
        <v>36</v>
      </c>
      <c r="H16" s="2"/>
    </row>
    <row r="17" spans="1:8" s="31" customFormat="1" ht="25.5" hidden="1">
      <c r="A17" s="69" t="s">
        <v>187</v>
      </c>
      <c r="B17" s="88" t="s">
        <v>19</v>
      </c>
      <c r="C17" s="89" t="s">
        <v>20</v>
      </c>
      <c r="D17" s="90">
        <f>D18</f>
        <v>0</v>
      </c>
      <c r="E17" s="90">
        <f t="shared" si="0"/>
        <v>0</v>
      </c>
      <c r="F17" s="90">
        <f>F18</f>
        <v>0</v>
      </c>
      <c r="G17" s="49">
        <v>18.5</v>
      </c>
      <c r="H17" s="48"/>
    </row>
    <row r="18" spans="1:8" s="31" customFormat="1" ht="76.5" hidden="1">
      <c r="A18" s="69" t="s">
        <v>187</v>
      </c>
      <c r="B18" s="97" t="s">
        <v>185</v>
      </c>
      <c r="C18" s="98" t="s">
        <v>186</v>
      </c>
      <c r="D18" s="90"/>
      <c r="E18" s="90">
        <f t="shared" si="0"/>
        <v>0</v>
      </c>
      <c r="F18" s="90"/>
      <c r="G18" s="49">
        <v>18.5</v>
      </c>
      <c r="H18" s="48"/>
    </row>
    <row r="19" spans="1:8" s="31" customFormat="1" ht="76.5" hidden="1">
      <c r="A19" s="69" t="s">
        <v>187</v>
      </c>
      <c r="B19" s="97" t="s">
        <v>188</v>
      </c>
      <c r="C19" s="98" t="s">
        <v>189</v>
      </c>
      <c r="D19" s="90">
        <v>0</v>
      </c>
      <c r="E19" s="90">
        <f t="shared" si="0"/>
        <v>0</v>
      </c>
      <c r="F19" s="90">
        <v>0</v>
      </c>
      <c r="G19" s="49">
        <v>18.5</v>
      </c>
      <c r="H19" s="48"/>
    </row>
    <row r="20" spans="1:8" s="31" customFormat="1" ht="25.5">
      <c r="A20" s="88">
        <v>801</v>
      </c>
      <c r="B20" s="88" t="s">
        <v>21</v>
      </c>
      <c r="C20" s="99" t="s">
        <v>22</v>
      </c>
      <c r="D20" s="90">
        <f>D21</f>
        <v>21</v>
      </c>
      <c r="E20" s="90">
        <f t="shared" si="0"/>
        <v>15.5</v>
      </c>
      <c r="F20" s="90">
        <f>F21+F22</f>
        <v>36.5</v>
      </c>
      <c r="G20" s="49">
        <v>9.5</v>
      </c>
      <c r="H20" s="48"/>
    </row>
    <row r="21" spans="1:8" s="31" customFormat="1" ht="25.5">
      <c r="A21" s="69" t="s">
        <v>154</v>
      </c>
      <c r="B21" s="93" t="s">
        <v>190</v>
      </c>
      <c r="C21" s="100" t="s">
        <v>255</v>
      </c>
      <c r="D21" s="90">
        <v>21</v>
      </c>
      <c r="E21" s="90">
        <f t="shared" si="0"/>
        <v>4</v>
      </c>
      <c r="F21" s="90">
        <v>25</v>
      </c>
      <c r="G21" s="49">
        <v>9.5</v>
      </c>
      <c r="H21" s="48"/>
    </row>
    <row r="22" spans="1:8" s="31" customFormat="1" ht="25.5">
      <c r="A22" s="69" t="s">
        <v>154</v>
      </c>
      <c r="B22" s="93" t="s">
        <v>257</v>
      </c>
      <c r="C22" s="100" t="s">
        <v>258</v>
      </c>
      <c r="D22" s="90"/>
      <c r="E22" s="90"/>
      <c r="F22" s="90">
        <v>11.5</v>
      </c>
      <c r="G22" s="49"/>
      <c r="H22" s="48"/>
    </row>
    <row r="23" spans="1:8" s="31" customFormat="1" ht="18.75">
      <c r="A23" s="69" t="s">
        <v>154</v>
      </c>
      <c r="B23" s="88" t="s">
        <v>280</v>
      </c>
      <c r="C23" s="89" t="s">
        <v>140</v>
      </c>
      <c r="D23" s="90">
        <f>D24</f>
        <v>36</v>
      </c>
      <c r="E23" s="90">
        <f t="shared" si="0"/>
        <v>0</v>
      </c>
      <c r="F23" s="90">
        <f>F24</f>
        <v>36</v>
      </c>
      <c r="G23" s="49">
        <v>8</v>
      </c>
      <c r="H23" s="48"/>
    </row>
    <row r="24" spans="1:8" s="31" customFormat="1" ht="25.5">
      <c r="A24" s="69" t="s">
        <v>154</v>
      </c>
      <c r="B24" s="94" t="s">
        <v>279</v>
      </c>
      <c r="C24" s="101" t="s">
        <v>256</v>
      </c>
      <c r="D24" s="90">
        <v>36</v>
      </c>
      <c r="E24" s="90">
        <f t="shared" si="0"/>
        <v>0</v>
      </c>
      <c r="F24" s="90">
        <v>36</v>
      </c>
      <c r="G24" s="49">
        <v>8</v>
      </c>
      <c r="H24" s="48"/>
    </row>
    <row r="25" spans="1:8" s="32" customFormat="1" ht="18.75">
      <c r="A25" s="69" t="s">
        <v>154</v>
      </c>
      <c r="B25" s="88" t="s">
        <v>23</v>
      </c>
      <c r="C25" s="89" t="s">
        <v>24</v>
      </c>
      <c r="D25" s="90">
        <f>D26</f>
        <v>6083.7099999999991</v>
      </c>
      <c r="E25" s="90">
        <f t="shared" si="0"/>
        <v>2754.0600000000013</v>
      </c>
      <c r="F25" s="90">
        <f>F26</f>
        <v>8837.77</v>
      </c>
      <c r="G25" s="50">
        <v>3209.6</v>
      </c>
      <c r="H25" s="51"/>
    </row>
    <row r="26" spans="1:8" s="33" customFormat="1" ht="25.5">
      <c r="A26" s="69" t="s">
        <v>154</v>
      </c>
      <c r="B26" s="88" t="s">
        <v>25</v>
      </c>
      <c r="C26" s="89" t="s">
        <v>26</v>
      </c>
      <c r="D26" s="90">
        <f>D27+D29+D30+D31</f>
        <v>6083.7099999999991</v>
      </c>
      <c r="E26" s="90">
        <f t="shared" si="0"/>
        <v>2754.0600000000013</v>
      </c>
      <c r="F26" s="90">
        <f>F27+F29+F30+F31</f>
        <v>8837.77</v>
      </c>
      <c r="G26" s="44">
        <f>G27+G29+G30+G31</f>
        <v>3209.6</v>
      </c>
      <c r="H26" s="52"/>
    </row>
    <row r="27" spans="1:8" s="33" customFormat="1" ht="25.5">
      <c r="A27" s="69" t="s">
        <v>154</v>
      </c>
      <c r="B27" s="93" t="s">
        <v>25</v>
      </c>
      <c r="C27" s="92" t="s">
        <v>26</v>
      </c>
      <c r="D27" s="90">
        <f>D28</f>
        <v>4310.08</v>
      </c>
      <c r="E27" s="90">
        <f t="shared" si="0"/>
        <v>223.51000000000022</v>
      </c>
      <c r="F27" s="90">
        <f>F28</f>
        <v>4533.59</v>
      </c>
      <c r="G27" s="53">
        <f>G28</f>
        <v>3142.7</v>
      </c>
      <c r="H27" s="52"/>
    </row>
    <row r="28" spans="1:8" s="33" customFormat="1" ht="25.5">
      <c r="A28" s="69" t="s">
        <v>154</v>
      </c>
      <c r="B28" s="93" t="s">
        <v>265</v>
      </c>
      <c r="C28" s="92" t="s">
        <v>144</v>
      </c>
      <c r="D28" s="90">
        <v>4310.08</v>
      </c>
      <c r="E28" s="90">
        <f t="shared" si="0"/>
        <v>223.51000000000022</v>
      </c>
      <c r="F28" s="90">
        <v>4533.59</v>
      </c>
      <c r="G28" s="53">
        <v>3142.7</v>
      </c>
      <c r="H28" s="52"/>
    </row>
    <row r="29" spans="1:8" s="33" customFormat="1" ht="25.5">
      <c r="A29" s="69" t="s">
        <v>154</v>
      </c>
      <c r="B29" s="93" t="s">
        <v>264</v>
      </c>
      <c r="C29" s="92" t="s">
        <v>145</v>
      </c>
      <c r="D29" s="90"/>
      <c r="E29" s="90">
        <f t="shared" si="0"/>
        <v>0</v>
      </c>
      <c r="F29" s="90">
        <v>0</v>
      </c>
      <c r="G29" s="53"/>
      <c r="H29" s="52"/>
    </row>
    <row r="30" spans="1:8" s="33" customFormat="1" ht="25.5">
      <c r="A30" s="69" t="s">
        <v>154</v>
      </c>
      <c r="B30" s="93" t="s">
        <v>263</v>
      </c>
      <c r="C30" s="92" t="s">
        <v>146</v>
      </c>
      <c r="D30" s="90">
        <v>192.9</v>
      </c>
      <c r="E30" s="90">
        <f t="shared" si="0"/>
        <v>17</v>
      </c>
      <c r="F30" s="90">
        <v>209.9</v>
      </c>
      <c r="G30" s="53">
        <v>66.900000000000006</v>
      </c>
      <c r="H30" s="52"/>
    </row>
    <row r="31" spans="1:8" s="33" customFormat="1" ht="18.75">
      <c r="A31" s="69" t="s">
        <v>154</v>
      </c>
      <c r="B31" s="93" t="s">
        <v>262</v>
      </c>
      <c r="C31" s="92" t="s">
        <v>147</v>
      </c>
      <c r="D31" s="90">
        <v>1580.73</v>
      </c>
      <c r="E31" s="90">
        <f t="shared" si="0"/>
        <v>2513.5500000000002</v>
      </c>
      <c r="F31" s="90">
        <v>4094.28</v>
      </c>
      <c r="G31" s="53"/>
      <c r="H31" s="52"/>
    </row>
    <row r="32" spans="1:8" s="30" customFormat="1" ht="18.75" hidden="1">
      <c r="A32" s="69" t="s">
        <v>154</v>
      </c>
      <c r="B32" s="93" t="s">
        <v>141</v>
      </c>
      <c r="C32" s="92" t="s">
        <v>142</v>
      </c>
      <c r="D32" s="95"/>
      <c r="E32" s="90">
        <f t="shared" si="0"/>
        <v>0</v>
      </c>
      <c r="F32" s="95"/>
      <c r="G32" s="47"/>
      <c r="H32" s="2"/>
    </row>
    <row r="33" spans="1:8" s="30" customFormat="1" ht="18.75">
      <c r="A33" s="88"/>
      <c r="B33" s="88"/>
      <c r="C33" s="89" t="s">
        <v>27</v>
      </c>
      <c r="D33" s="90">
        <f>D6+D26</f>
        <v>6350.2099999999991</v>
      </c>
      <c r="E33" s="90">
        <f t="shared" si="0"/>
        <v>2754.0600000000013</v>
      </c>
      <c r="F33" s="90">
        <f>F6+F26</f>
        <v>9104.27</v>
      </c>
      <c r="G33" s="44">
        <f>G6+G26</f>
        <v>3635.5</v>
      </c>
      <c r="H33" s="2"/>
    </row>
    <row r="34" spans="1:8" s="30" customFormat="1" ht="18.75" customHeight="1">
      <c r="A34" s="151"/>
      <c r="B34" s="152"/>
      <c r="C34" s="152"/>
      <c r="D34" s="152"/>
      <c r="E34" s="152"/>
      <c r="F34" s="152"/>
    </row>
    <row r="35" spans="1:8" s="29" customFormat="1" ht="39.75" customHeight="1">
      <c r="A35" s="150"/>
      <c r="B35" s="150"/>
      <c r="C35" s="150"/>
      <c r="D35" s="150"/>
      <c r="E35" s="150"/>
      <c r="F35" s="150"/>
      <c r="G35" s="43"/>
    </row>
    <row r="36" spans="1:8" s="29" customFormat="1" ht="33.6" customHeight="1">
      <c r="A36" s="149"/>
      <c r="B36" s="149"/>
      <c r="C36" s="149"/>
      <c r="D36" s="118"/>
      <c r="E36" s="118"/>
      <c r="F36" s="78"/>
    </row>
    <row r="37" spans="1:8" s="29" customFormat="1" ht="18">
      <c r="A37" s="35"/>
      <c r="B37" s="36"/>
      <c r="C37" s="36"/>
      <c r="D37" s="36"/>
      <c r="E37" s="36"/>
      <c r="F37" s="34"/>
    </row>
    <row r="38" spans="1:8" ht="12.75" customHeight="1">
      <c r="A38" s="11"/>
      <c r="B38" s="13"/>
      <c r="C38" s="12"/>
      <c r="D38" s="12"/>
      <c r="E38" s="12"/>
      <c r="F38" s="10"/>
    </row>
    <row r="39" spans="1:8" ht="12.75" customHeight="1">
      <c r="A39" s="11"/>
      <c r="B39" s="12"/>
      <c r="C39" s="12"/>
      <c r="D39" s="12"/>
      <c r="E39" s="12"/>
      <c r="F39" s="10"/>
    </row>
    <row r="40" spans="1:8" ht="12.75" customHeight="1">
      <c r="A40" s="11"/>
      <c r="B40" s="13"/>
      <c r="C40" s="12"/>
      <c r="D40" s="12"/>
      <c r="E40" s="12"/>
      <c r="F40" s="10"/>
    </row>
    <row r="41" spans="1:8">
      <c r="A41" s="11"/>
      <c r="B41" s="12"/>
      <c r="C41" s="12"/>
      <c r="D41" s="12"/>
      <c r="E41" s="12"/>
      <c r="F41" s="10"/>
    </row>
    <row r="42" spans="1:8" ht="26.25" customHeight="1">
      <c r="A42" s="11"/>
      <c r="B42" s="14"/>
      <c r="C42" s="14"/>
      <c r="D42" s="14"/>
      <c r="E42" s="14"/>
      <c r="F42" s="14"/>
    </row>
    <row r="43" spans="1:8">
      <c r="A43" s="11"/>
    </row>
  </sheetData>
  <mergeCells count="5">
    <mergeCell ref="A2:F2"/>
    <mergeCell ref="A36:C36"/>
    <mergeCell ref="A35:F35"/>
    <mergeCell ref="A34:F34"/>
    <mergeCell ref="C1:F1"/>
  </mergeCells>
  <pageMargins left="0.62992125984251968" right="0.19685039370078741" top="0.51181102362204722" bottom="0.43307086614173229" header="0.51181102362204722" footer="0.43307086614173229"/>
  <pageSetup paperSize="9" scale="83" pageOrder="overThenDown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E116"/>
  <sheetViews>
    <sheetView view="pageBreakPreview" topLeftCell="A33" zoomScaleNormal="90" zoomScaleSheetLayoutView="100" workbookViewId="0">
      <selection sqref="A1:C1"/>
    </sheetView>
  </sheetViews>
  <sheetFormatPr defaultRowHeight="12.75"/>
  <cols>
    <col min="1" max="1" width="86" style="16" customWidth="1"/>
    <col min="2" max="2" width="13.5703125" style="3" customWidth="1"/>
    <col min="3" max="3" width="24.5703125" style="2" customWidth="1"/>
  </cols>
  <sheetData>
    <row r="1" spans="1:5" ht="111.75" customHeight="1">
      <c r="A1" s="153" t="s">
        <v>298</v>
      </c>
      <c r="B1" s="153"/>
      <c r="C1" s="153"/>
    </row>
    <row r="2" spans="1:5" ht="12" customHeight="1">
      <c r="C2" s="19"/>
    </row>
    <row r="3" spans="1:5" ht="64.5" customHeight="1">
      <c r="A3" s="154" t="s">
        <v>278</v>
      </c>
      <c r="B3" s="154"/>
      <c r="C3" s="154"/>
      <c r="D3" s="18"/>
      <c r="E3" s="1"/>
    </row>
    <row r="4" spans="1:5" s="17" customFormat="1" ht="15.75">
      <c r="A4" s="18"/>
      <c r="B4" s="27"/>
      <c r="C4" s="79" t="s">
        <v>137</v>
      </c>
      <c r="D4" s="18"/>
      <c r="E4" s="1"/>
    </row>
    <row r="5" spans="1:5" s="39" customFormat="1" ht="72" customHeight="1">
      <c r="A5" s="46" t="s">
        <v>58</v>
      </c>
      <c r="B5" s="46" t="s">
        <v>148</v>
      </c>
      <c r="C5" s="80" t="s">
        <v>236</v>
      </c>
    </row>
    <row r="6" spans="1:5" s="39" customFormat="1" ht="18">
      <c r="A6" s="46">
        <v>1</v>
      </c>
      <c r="B6" s="81">
        <v>2</v>
      </c>
      <c r="C6" s="46">
        <v>3</v>
      </c>
    </row>
    <row r="7" spans="1:5" s="29" customFormat="1" ht="18">
      <c r="A7" s="82" t="s">
        <v>57</v>
      </c>
      <c r="B7" s="77" t="s">
        <v>64</v>
      </c>
      <c r="C7" s="103">
        <f>'Приложение 5'!L8</f>
        <v>5151.8499999999995</v>
      </c>
    </row>
    <row r="8" spans="1:5" s="29" customFormat="1" ht="25.5">
      <c r="A8" s="82" t="s">
        <v>56</v>
      </c>
      <c r="B8" s="77" t="s">
        <v>127</v>
      </c>
      <c r="C8" s="103">
        <f>'Приложение 5'!L14</f>
        <v>786.96999999999991</v>
      </c>
    </row>
    <row r="9" spans="1:5" s="29" customFormat="1" ht="25.5">
      <c r="A9" s="82" t="s">
        <v>55</v>
      </c>
      <c r="B9" s="77" t="s">
        <v>65</v>
      </c>
      <c r="C9" s="103">
        <f>'Приложение 5'!L14</f>
        <v>786.96999999999991</v>
      </c>
    </row>
    <row r="10" spans="1:5" s="29" customFormat="1" ht="25.5">
      <c r="A10" s="82" t="s">
        <v>54</v>
      </c>
      <c r="B10" s="77" t="s">
        <v>66</v>
      </c>
      <c r="C10" s="103">
        <f>'Приложение 5'!L20</f>
        <v>100</v>
      </c>
    </row>
    <row r="11" spans="1:5" s="29" customFormat="1" ht="18">
      <c r="A11" s="82" t="s">
        <v>233</v>
      </c>
      <c r="B11" s="77" t="s">
        <v>234</v>
      </c>
      <c r="C11" s="103">
        <f>'Приложение 5'!L32</f>
        <v>8</v>
      </c>
    </row>
    <row r="12" spans="1:5" s="29" customFormat="1" ht="18">
      <c r="A12" s="82" t="s">
        <v>290</v>
      </c>
      <c r="B12" s="77" t="s">
        <v>241</v>
      </c>
      <c r="C12" s="103">
        <f>'Приложение 5'!L38</f>
        <v>3244.41</v>
      </c>
    </row>
    <row r="13" spans="1:5" s="29" customFormat="1" ht="18">
      <c r="A13" s="82" t="s">
        <v>52</v>
      </c>
      <c r="B13" s="77" t="s">
        <v>67</v>
      </c>
      <c r="C13" s="103">
        <f>'Приложение 5'!L43</f>
        <v>209.9</v>
      </c>
    </row>
    <row r="14" spans="1:5" s="29" customFormat="1" ht="18">
      <c r="A14" s="82" t="s">
        <v>68</v>
      </c>
      <c r="B14" s="77" t="s">
        <v>69</v>
      </c>
      <c r="C14" s="103">
        <f>'Приложение 5'!L44</f>
        <v>209.9</v>
      </c>
    </row>
    <row r="15" spans="1:5" s="29" customFormat="1" ht="18">
      <c r="A15" s="82" t="s">
        <v>51</v>
      </c>
      <c r="B15" s="77" t="s">
        <v>70</v>
      </c>
      <c r="C15" s="129">
        <f>C16+C17</f>
        <v>12.5</v>
      </c>
    </row>
    <row r="16" spans="1:5" s="29" customFormat="1" ht="25.5">
      <c r="A16" s="82" t="s">
        <v>128</v>
      </c>
      <c r="B16" s="77" t="s">
        <v>71</v>
      </c>
      <c r="C16" s="129">
        <v>5.5</v>
      </c>
    </row>
    <row r="17" spans="1:3" s="29" customFormat="1" ht="18">
      <c r="A17" s="82" t="s">
        <v>267</v>
      </c>
      <c r="B17" s="77" t="s">
        <v>266</v>
      </c>
      <c r="C17" s="129">
        <v>7</v>
      </c>
    </row>
    <row r="18" spans="1:3" s="29" customFormat="1" ht="25.5" hidden="1">
      <c r="A18" s="82" t="s">
        <v>128</v>
      </c>
      <c r="B18" s="77" t="s">
        <v>71</v>
      </c>
      <c r="C18" s="129">
        <v>5.5</v>
      </c>
    </row>
    <row r="19" spans="1:3" s="29" customFormat="1" ht="18" hidden="1">
      <c r="A19" s="82" t="s">
        <v>50</v>
      </c>
      <c r="B19" s="77" t="s">
        <v>72</v>
      </c>
      <c r="C19" s="104"/>
    </row>
    <row r="20" spans="1:3" s="29" customFormat="1" ht="18" hidden="1">
      <c r="A20" s="82" t="s">
        <v>49</v>
      </c>
      <c r="B20" s="77" t="s">
        <v>73</v>
      </c>
      <c r="C20" s="104" t="e">
        <f>C21</f>
        <v>#REF!</v>
      </c>
    </row>
    <row r="21" spans="1:3" s="29" customFormat="1" ht="18" hidden="1">
      <c r="A21" s="82" t="s">
        <v>48</v>
      </c>
      <c r="B21" s="77" t="s">
        <v>74</v>
      </c>
      <c r="C21" s="104" t="e">
        <f>#REF!</f>
        <v>#REF!</v>
      </c>
    </row>
    <row r="22" spans="1:3" s="29" customFormat="1" ht="18" hidden="1">
      <c r="A22" s="82" t="s">
        <v>75</v>
      </c>
      <c r="B22" s="77" t="s">
        <v>76</v>
      </c>
      <c r="C22" s="104"/>
    </row>
    <row r="23" spans="1:3" s="29" customFormat="1" ht="18" hidden="1">
      <c r="A23" s="82" t="s">
        <v>77</v>
      </c>
      <c r="B23" s="77" t="s">
        <v>78</v>
      </c>
      <c r="C23" s="104"/>
    </row>
    <row r="24" spans="1:3" s="29" customFormat="1" ht="18" hidden="1">
      <c r="A24" s="82" t="s">
        <v>79</v>
      </c>
      <c r="B24" s="77" t="s">
        <v>80</v>
      </c>
      <c r="C24" s="104"/>
    </row>
    <row r="25" spans="1:3" s="29" customFormat="1" ht="18" hidden="1">
      <c r="A25" s="82" t="s">
        <v>47</v>
      </c>
      <c r="B25" s="77" t="s">
        <v>81</v>
      </c>
      <c r="C25" s="104"/>
    </row>
    <row r="26" spans="1:3" s="29" customFormat="1" ht="18">
      <c r="A26" s="82" t="s">
        <v>46</v>
      </c>
      <c r="B26" s="77" t="s">
        <v>82</v>
      </c>
      <c r="C26" s="103">
        <f>'Приложение 5'!L55</f>
        <v>100</v>
      </c>
    </row>
    <row r="27" spans="1:3" s="29" customFormat="1" ht="18" hidden="1">
      <c r="A27" s="82" t="s">
        <v>45</v>
      </c>
      <c r="B27" s="77" t="s">
        <v>83</v>
      </c>
      <c r="C27" s="104"/>
    </row>
    <row r="28" spans="1:3" s="29" customFormat="1" ht="18" hidden="1">
      <c r="A28" s="82" t="s">
        <v>44</v>
      </c>
      <c r="B28" s="77" t="s">
        <v>84</v>
      </c>
      <c r="C28" s="104">
        <v>0</v>
      </c>
    </row>
    <row r="29" spans="1:3" s="29" customFormat="1" ht="18">
      <c r="A29" s="82" t="s">
        <v>43</v>
      </c>
      <c r="B29" s="77" t="s">
        <v>85</v>
      </c>
      <c r="C29" s="103">
        <f>'Приложение 5'!L55</f>
        <v>100</v>
      </c>
    </row>
    <row r="30" spans="1:3" s="29" customFormat="1" ht="18" hidden="1">
      <c r="A30" s="82" t="s">
        <v>42</v>
      </c>
      <c r="B30" s="77" t="s">
        <v>86</v>
      </c>
      <c r="C30" s="104"/>
    </row>
    <row r="31" spans="1:3" s="29" customFormat="1" ht="18" hidden="1">
      <c r="A31" s="82" t="s">
        <v>87</v>
      </c>
      <c r="B31" s="77" t="s">
        <v>88</v>
      </c>
      <c r="C31" s="104"/>
    </row>
    <row r="32" spans="1:3" s="29" customFormat="1" ht="18" hidden="1">
      <c r="A32" s="82" t="s">
        <v>89</v>
      </c>
      <c r="B32" s="77" t="s">
        <v>90</v>
      </c>
      <c r="C32" s="104"/>
    </row>
    <row r="33" spans="1:3" s="29" customFormat="1" ht="18">
      <c r="A33" s="82" t="s">
        <v>41</v>
      </c>
      <c r="B33" s="77" t="s">
        <v>91</v>
      </c>
      <c r="C33" s="103">
        <f>'Приложение 5'!L61</f>
        <v>464.84</v>
      </c>
    </row>
    <row r="34" spans="1:3" s="29" customFormat="1" ht="18" hidden="1">
      <c r="A34" s="82" t="s">
        <v>40</v>
      </c>
      <c r="B34" s="77" t="s">
        <v>92</v>
      </c>
      <c r="C34" s="104"/>
    </row>
    <row r="35" spans="1:3" s="29" customFormat="1" ht="18" hidden="1">
      <c r="A35" s="82" t="s">
        <v>39</v>
      </c>
      <c r="B35" s="77" t="s">
        <v>93</v>
      </c>
      <c r="C35" s="104"/>
    </row>
    <row r="36" spans="1:3" s="29" customFormat="1" ht="18" hidden="1">
      <c r="A36" s="82" t="s">
        <v>38</v>
      </c>
      <c r="B36" s="77" t="s">
        <v>94</v>
      </c>
      <c r="C36" s="104"/>
    </row>
    <row r="37" spans="1:3" s="29" customFormat="1" ht="18">
      <c r="A37" s="82" t="s">
        <v>37</v>
      </c>
      <c r="B37" s="77" t="s">
        <v>95</v>
      </c>
      <c r="C37" s="103">
        <f>'Приложение 5'!L63</f>
        <v>464.84</v>
      </c>
    </row>
    <row r="38" spans="1:3" s="29" customFormat="1" ht="18" hidden="1">
      <c r="A38" s="82" t="s">
        <v>36</v>
      </c>
      <c r="B38" s="77" t="s">
        <v>96</v>
      </c>
      <c r="C38" s="104"/>
    </row>
    <row r="39" spans="1:3" s="29" customFormat="1" ht="18">
      <c r="A39" s="82" t="s">
        <v>129</v>
      </c>
      <c r="B39" s="77" t="s">
        <v>97</v>
      </c>
      <c r="C39" s="103">
        <f>'Приложение 5'!L72</f>
        <v>2259.7199999999998</v>
      </c>
    </row>
    <row r="40" spans="1:3" s="29" customFormat="1" ht="18">
      <c r="A40" s="82" t="s">
        <v>35</v>
      </c>
      <c r="B40" s="77" t="s">
        <v>98</v>
      </c>
      <c r="C40" s="103">
        <f>'Приложение 5'!L73</f>
        <v>2259.7199999999998</v>
      </c>
    </row>
    <row r="41" spans="1:3" s="29" customFormat="1" ht="18" hidden="1">
      <c r="A41" s="82" t="s">
        <v>130</v>
      </c>
      <c r="B41" s="77" t="s">
        <v>99</v>
      </c>
      <c r="C41" s="104"/>
    </row>
    <row r="42" spans="1:3" s="29" customFormat="1" ht="18" hidden="1">
      <c r="A42" s="82" t="s">
        <v>33</v>
      </c>
      <c r="B42" s="77" t="s">
        <v>100</v>
      </c>
      <c r="C42" s="104"/>
    </row>
    <row r="43" spans="1:3" s="29" customFormat="1" ht="18" hidden="1">
      <c r="A43" s="82" t="s">
        <v>131</v>
      </c>
      <c r="B43" s="77" t="s">
        <v>101</v>
      </c>
      <c r="C43" s="104"/>
    </row>
    <row r="44" spans="1:3" s="29" customFormat="1" ht="18" hidden="1">
      <c r="A44" s="82" t="s">
        <v>32</v>
      </c>
      <c r="B44" s="77" t="s">
        <v>102</v>
      </c>
      <c r="C44" s="104"/>
    </row>
    <row r="45" spans="1:3" s="29" customFormat="1" ht="18" hidden="1">
      <c r="A45" s="82" t="s">
        <v>31</v>
      </c>
      <c r="B45" s="77" t="s">
        <v>103</v>
      </c>
      <c r="C45" s="104"/>
    </row>
    <row r="46" spans="1:3" s="29" customFormat="1" ht="18" hidden="1">
      <c r="A46" s="82" t="s">
        <v>30</v>
      </c>
      <c r="B46" s="77" t="s">
        <v>104</v>
      </c>
      <c r="C46" s="104"/>
    </row>
    <row r="47" spans="1:3" s="29" customFormat="1" ht="18" hidden="1">
      <c r="A47" s="82" t="s">
        <v>29</v>
      </c>
      <c r="B47" s="77" t="s">
        <v>105</v>
      </c>
      <c r="C47" s="104"/>
    </row>
    <row r="48" spans="1:3" s="29" customFormat="1" ht="18">
      <c r="A48" s="82" t="s">
        <v>106</v>
      </c>
      <c r="B48" s="77" t="s">
        <v>107</v>
      </c>
      <c r="C48" s="103">
        <f>'Приложение 5'!L83</f>
        <v>909.68</v>
      </c>
    </row>
    <row r="49" spans="1:3" s="29" customFormat="1" ht="18" hidden="1">
      <c r="A49" s="82" t="s">
        <v>108</v>
      </c>
      <c r="B49" s="77" t="s">
        <v>110</v>
      </c>
      <c r="C49" s="103">
        <f>'Приложение 5'!L84</f>
        <v>0</v>
      </c>
    </row>
    <row r="50" spans="1:3" s="29" customFormat="1" ht="18" hidden="1">
      <c r="A50" s="82" t="s">
        <v>109</v>
      </c>
      <c r="B50" s="77" t="s">
        <v>110</v>
      </c>
      <c r="C50" s="104"/>
    </row>
    <row r="51" spans="1:3" s="29" customFormat="1" ht="18" hidden="1">
      <c r="A51" s="82" t="s">
        <v>111</v>
      </c>
      <c r="B51" s="77" t="s">
        <v>112</v>
      </c>
      <c r="C51" s="104"/>
    </row>
    <row r="52" spans="1:3" s="29" customFormat="1" ht="18">
      <c r="A52" s="82" t="s">
        <v>113</v>
      </c>
      <c r="B52" s="77" t="s">
        <v>114</v>
      </c>
      <c r="C52" s="103">
        <f>'Приложение 5'!L87</f>
        <v>909.68</v>
      </c>
    </row>
    <row r="53" spans="1:3" s="29" customFormat="1" ht="18" hidden="1">
      <c r="A53" s="82" t="s">
        <v>242</v>
      </c>
      <c r="B53" s="77" t="s">
        <v>114</v>
      </c>
      <c r="C53" s="103">
        <f>'Приложение 5'!L94</f>
        <v>0</v>
      </c>
    </row>
    <row r="54" spans="1:3" s="29" customFormat="1" ht="18">
      <c r="A54" s="57" t="s">
        <v>178</v>
      </c>
      <c r="B54" s="56" t="s">
        <v>191</v>
      </c>
      <c r="C54" s="105">
        <f>'Приложение 5'!L97</f>
        <v>0</v>
      </c>
    </row>
    <row r="55" spans="1:3" s="29" customFormat="1" ht="18" hidden="1">
      <c r="A55" s="82" t="s">
        <v>115</v>
      </c>
      <c r="B55" s="77" t="s">
        <v>116</v>
      </c>
      <c r="C55" s="104"/>
    </row>
    <row r="56" spans="1:3" s="29" customFormat="1" ht="18" hidden="1">
      <c r="A56" s="82" t="s">
        <v>132</v>
      </c>
      <c r="B56" s="77" t="s">
        <v>133</v>
      </c>
      <c r="C56" s="104"/>
    </row>
    <row r="57" spans="1:3" s="29" customFormat="1" ht="18" hidden="1">
      <c r="A57" s="82" t="s">
        <v>34</v>
      </c>
      <c r="B57" s="77" t="s">
        <v>117</v>
      </c>
      <c r="C57" s="104"/>
    </row>
    <row r="58" spans="1:3" s="29" customFormat="1" ht="18" hidden="1">
      <c r="A58" s="82" t="s">
        <v>118</v>
      </c>
      <c r="B58" s="77" t="s">
        <v>119</v>
      </c>
      <c r="C58" s="104"/>
    </row>
    <row r="59" spans="1:3" s="29" customFormat="1" ht="18" hidden="1">
      <c r="A59" s="82" t="s">
        <v>134</v>
      </c>
      <c r="B59" s="77" t="s">
        <v>120</v>
      </c>
      <c r="C59" s="104"/>
    </row>
    <row r="60" spans="1:3" s="29" customFormat="1" ht="25.5" hidden="1">
      <c r="A60" s="82" t="s">
        <v>135</v>
      </c>
      <c r="B60" s="77" t="s">
        <v>121</v>
      </c>
      <c r="C60" s="104"/>
    </row>
    <row r="61" spans="1:3" s="29" customFormat="1" ht="25.5" hidden="1">
      <c r="A61" s="82" t="s">
        <v>122</v>
      </c>
      <c r="B61" s="77" t="s">
        <v>123</v>
      </c>
      <c r="C61" s="104"/>
    </row>
    <row r="62" spans="1:3" s="29" customFormat="1" ht="18" hidden="1">
      <c r="A62" s="82" t="s">
        <v>124</v>
      </c>
      <c r="B62" s="77" t="s">
        <v>125</v>
      </c>
      <c r="C62" s="104"/>
    </row>
    <row r="63" spans="1:3" s="29" customFormat="1" ht="18" hidden="1">
      <c r="A63" s="82" t="s">
        <v>136</v>
      </c>
      <c r="B63" s="77" t="s">
        <v>126</v>
      </c>
      <c r="C63" s="104"/>
    </row>
    <row r="64" spans="1:3" s="29" customFormat="1" ht="18">
      <c r="A64" s="83" t="s">
        <v>28</v>
      </c>
      <c r="B64" s="84"/>
      <c r="C64" s="120">
        <f>C7+C13+C15+C26+C33+C39+C48</f>
        <v>9108.49</v>
      </c>
    </row>
    <row r="65" spans="1:3" s="29" customFormat="1" ht="18.75">
      <c r="A65" s="37"/>
      <c r="B65" s="38"/>
      <c r="C65" s="131"/>
    </row>
    <row r="66" spans="1:3" s="29" customFormat="1" ht="18.75">
      <c r="A66" s="37"/>
      <c r="B66" s="38"/>
      <c r="C66" s="30"/>
    </row>
    <row r="67" spans="1:3" s="29" customFormat="1" ht="18.75">
      <c r="A67" s="37"/>
      <c r="B67" s="38"/>
      <c r="C67" s="30"/>
    </row>
    <row r="68" spans="1:3" s="29" customFormat="1" ht="18.75">
      <c r="A68" s="37"/>
      <c r="B68" s="38"/>
      <c r="C68" s="30"/>
    </row>
    <row r="69" spans="1:3" s="29" customFormat="1" ht="18.75">
      <c r="A69" s="37"/>
      <c r="B69" s="38"/>
      <c r="C69" s="30"/>
    </row>
    <row r="70" spans="1:3" s="29" customFormat="1" ht="18.75">
      <c r="A70" s="37"/>
      <c r="B70" s="38"/>
      <c r="C70" s="30"/>
    </row>
    <row r="71" spans="1:3" s="29" customFormat="1" ht="18.75">
      <c r="A71" s="37"/>
      <c r="B71" s="38"/>
      <c r="C71" s="30"/>
    </row>
    <row r="72" spans="1:3" s="29" customFormat="1" ht="18.75">
      <c r="A72" s="37"/>
      <c r="B72" s="38"/>
      <c r="C72" s="30"/>
    </row>
    <row r="73" spans="1:3" s="29" customFormat="1" ht="18.75">
      <c r="A73" s="37"/>
      <c r="B73" s="38"/>
      <c r="C73" s="30"/>
    </row>
    <row r="74" spans="1:3" s="29" customFormat="1" ht="18.75">
      <c r="A74" s="37"/>
      <c r="B74" s="38"/>
      <c r="C74" s="30"/>
    </row>
    <row r="75" spans="1:3" s="29" customFormat="1" ht="18.75">
      <c r="A75" s="37"/>
      <c r="B75" s="38"/>
      <c r="C75" s="30"/>
    </row>
    <row r="76" spans="1:3" s="29" customFormat="1" ht="18.75">
      <c r="A76" s="37"/>
      <c r="B76" s="38"/>
      <c r="C76" s="30"/>
    </row>
    <row r="77" spans="1:3" s="29" customFormat="1" ht="18.75">
      <c r="A77" s="37"/>
      <c r="B77" s="38"/>
      <c r="C77" s="30"/>
    </row>
    <row r="78" spans="1:3" s="29" customFormat="1" ht="18.75">
      <c r="A78" s="37"/>
      <c r="B78" s="38"/>
      <c r="C78" s="30"/>
    </row>
    <row r="79" spans="1:3" s="29" customFormat="1" ht="18.75">
      <c r="A79" s="37"/>
      <c r="B79" s="38"/>
      <c r="C79" s="30"/>
    </row>
    <row r="80" spans="1:3" s="29" customFormat="1" ht="18.75">
      <c r="A80" s="37"/>
      <c r="B80" s="38"/>
      <c r="C80" s="30"/>
    </row>
    <row r="81" spans="1:3" s="29" customFormat="1" ht="18.75">
      <c r="A81" s="37"/>
      <c r="B81" s="38"/>
      <c r="C81" s="30"/>
    </row>
    <row r="82" spans="1:3" s="29" customFormat="1" ht="18.75">
      <c r="A82" s="37"/>
      <c r="B82" s="38"/>
      <c r="C82" s="30"/>
    </row>
    <row r="83" spans="1:3" s="29" customFormat="1" ht="18.75">
      <c r="A83" s="37"/>
      <c r="B83" s="38"/>
      <c r="C83" s="30"/>
    </row>
    <row r="84" spans="1:3" s="29" customFormat="1" ht="18.75">
      <c r="A84" s="37"/>
      <c r="B84" s="38"/>
      <c r="C84" s="30"/>
    </row>
    <row r="85" spans="1:3" s="29" customFormat="1" ht="18.75">
      <c r="A85" s="37"/>
      <c r="B85" s="38"/>
      <c r="C85" s="30"/>
    </row>
    <row r="86" spans="1:3" s="29" customFormat="1" ht="18.75">
      <c r="A86" s="37"/>
      <c r="B86" s="38"/>
      <c r="C86" s="30"/>
    </row>
    <row r="87" spans="1:3" s="29" customFormat="1" ht="18.75">
      <c r="A87" s="37"/>
      <c r="B87" s="38"/>
      <c r="C87" s="30"/>
    </row>
    <row r="88" spans="1:3" s="29" customFormat="1" ht="18.75">
      <c r="A88" s="37"/>
      <c r="B88" s="38"/>
      <c r="C88" s="30"/>
    </row>
    <row r="89" spans="1:3" s="29" customFormat="1" ht="18.75">
      <c r="A89" s="37"/>
      <c r="B89" s="38"/>
      <c r="C89" s="30"/>
    </row>
    <row r="90" spans="1:3" s="29" customFormat="1" ht="18.75">
      <c r="A90" s="37"/>
      <c r="B90" s="38"/>
      <c r="C90" s="30"/>
    </row>
    <row r="91" spans="1:3" s="29" customFormat="1" ht="18.75">
      <c r="A91" s="37"/>
      <c r="B91" s="38"/>
      <c r="C91" s="30"/>
    </row>
    <row r="92" spans="1:3" s="29" customFormat="1" ht="18.75">
      <c r="A92" s="37"/>
      <c r="B92" s="38"/>
      <c r="C92" s="30"/>
    </row>
    <row r="93" spans="1:3" s="29" customFormat="1" ht="18.75">
      <c r="A93" s="37"/>
      <c r="B93" s="38"/>
      <c r="C93" s="30"/>
    </row>
    <row r="94" spans="1:3">
      <c r="B94" s="28"/>
    </row>
    <row r="95" spans="1:3">
      <c r="B95" s="28"/>
    </row>
    <row r="96" spans="1:3">
      <c r="B96" s="28"/>
    </row>
    <row r="97" spans="2:2">
      <c r="B97" s="28"/>
    </row>
    <row r="98" spans="2:2">
      <c r="B98" s="28"/>
    </row>
    <row r="99" spans="2:2">
      <c r="B99" s="28"/>
    </row>
    <row r="100" spans="2:2">
      <c r="B100" s="28"/>
    </row>
    <row r="101" spans="2:2">
      <c r="B101" s="28"/>
    </row>
    <row r="102" spans="2:2">
      <c r="B102" s="28"/>
    </row>
    <row r="103" spans="2:2">
      <c r="B103" s="28"/>
    </row>
    <row r="104" spans="2:2">
      <c r="B104" s="28"/>
    </row>
    <row r="105" spans="2:2">
      <c r="B105" s="28"/>
    </row>
    <row r="106" spans="2:2">
      <c r="B106" s="28"/>
    </row>
    <row r="107" spans="2:2">
      <c r="B107" s="28"/>
    </row>
    <row r="108" spans="2:2">
      <c r="B108" s="28"/>
    </row>
    <row r="109" spans="2:2">
      <c r="B109" s="28"/>
    </row>
    <row r="110" spans="2:2">
      <c r="B110" s="28"/>
    </row>
    <row r="111" spans="2:2">
      <c r="B111" s="28"/>
    </row>
    <row r="112" spans="2:2">
      <c r="B112" s="28"/>
    </row>
    <row r="113" spans="2:2">
      <c r="B113" s="28"/>
    </row>
    <row r="114" spans="2:2">
      <c r="B114" s="28"/>
    </row>
    <row r="115" spans="2:2">
      <c r="B115" s="28"/>
    </row>
    <row r="116" spans="2:2">
      <c r="B116" s="28"/>
    </row>
  </sheetData>
  <mergeCells count="2">
    <mergeCell ref="A3:C3"/>
    <mergeCell ref="A1:C1"/>
  </mergeCells>
  <pageMargins left="0.74803149606299213" right="0.39370078740157483" top="0.27559055118110237" bottom="0.19685039370078741" header="0.27559055118110237" footer="0.27559055118110237"/>
  <pageSetup paperSize="9" scale="74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P106"/>
  <sheetViews>
    <sheetView topLeftCell="A70" zoomScaleNormal="100" workbookViewId="0">
      <selection activeCell="F2" sqref="F2"/>
    </sheetView>
  </sheetViews>
  <sheetFormatPr defaultColWidth="36" defaultRowHeight="12.75"/>
  <cols>
    <col min="1" max="1" width="57.7109375" style="20" customWidth="1"/>
    <col min="2" max="2" width="8.42578125" style="20" customWidth="1"/>
    <col min="3" max="3" width="7.42578125" style="22" customWidth="1"/>
    <col min="4" max="4" width="6.7109375" style="22" customWidth="1"/>
    <col min="5" max="5" width="16.42578125" style="142" customWidth="1"/>
    <col min="6" max="6" width="8.85546875" style="133" customWidth="1"/>
    <col min="7" max="7" width="10.7109375" style="22" hidden="1" customWidth="1"/>
    <col min="8" max="8" width="15.42578125" style="74" hidden="1" customWidth="1"/>
    <col min="9" max="11" width="16.140625" style="73" hidden="1" customWidth="1"/>
    <col min="12" max="12" width="17.140625" style="74" customWidth="1"/>
    <col min="13" max="13" width="9.140625" style="23" hidden="1" customWidth="1"/>
    <col min="14" max="14" width="9.140625" style="23" customWidth="1"/>
    <col min="15" max="15" width="13" style="23" customWidth="1"/>
    <col min="16" max="256" width="9.140625" style="23" customWidth="1"/>
    <col min="257" max="257" width="3.5703125" style="23" customWidth="1"/>
    <col min="258" max="16384" width="36" style="23"/>
  </cols>
  <sheetData>
    <row r="1" spans="1:15" ht="177" customHeight="1">
      <c r="A1" s="16"/>
      <c r="B1" s="16"/>
      <c r="C1" s="16"/>
      <c r="F1" s="153" t="s">
        <v>300</v>
      </c>
      <c r="G1" s="153"/>
      <c r="H1" s="153"/>
      <c r="I1" s="153"/>
      <c r="J1" s="153"/>
      <c r="K1" s="153"/>
      <c r="L1" s="153"/>
      <c r="M1" s="153"/>
      <c r="N1" s="155"/>
      <c r="O1" s="155"/>
    </row>
    <row r="2" spans="1:15" ht="16.5" customHeight="1">
      <c r="B2" s="21"/>
      <c r="G2" s="58"/>
      <c r="H2" s="61"/>
      <c r="I2" s="61"/>
      <c r="J2" s="61"/>
      <c r="K2" s="61"/>
      <c r="L2" s="61"/>
    </row>
    <row r="3" spans="1:15" s="25" customFormat="1" ht="47.25" customHeight="1">
      <c r="A3" s="156" t="s">
        <v>275</v>
      </c>
      <c r="B3" s="156"/>
      <c r="C3" s="156"/>
      <c r="D3" s="156"/>
      <c r="E3" s="156"/>
      <c r="F3" s="156"/>
      <c r="G3" s="156"/>
      <c r="H3" s="156"/>
      <c r="I3" s="157"/>
      <c r="J3" s="119"/>
      <c r="K3" s="119"/>
      <c r="L3" s="62"/>
    </row>
    <row r="4" spans="1:15" s="24" customFormat="1" ht="15.75">
      <c r="A4" s="63"/>
      <c r="B4" s="63"/>
      <c r="C4" s="63"/>
      <c r="D4" s="63"/>
      <c r="E4" s="143"/>
      <c r="F4" s="64"/>
      <c r="G4" s="64"/>
      <c r="H4" s="64"/>
      <c r="I4" s="64"/>
      <c r="J4" s="64"/>
      <c r="K4" s="64"/>
      <c r="L4" s="85" t="s">
        <v>232</v>
      </c>
    </row>
    <row r="5" spans="1:15" s="41" customFormat="1" ht="81.75" customHeight="1">
      <c r="A5" s="97" t="s">
        <v>59</v>
      </c>
      <c r="B5" s="97"/>
      <c r="C5" s="96" t="s">
        <v>149</v>
      </c>
      <c r="D5" s="96" t="s">
        <v>150</v>
      </c>
      <c r="E5" s="96" t="s">
        <v>151</v>
      </c>
      <c r="F5" s="134" t="s">
        <v>152</v>
      </c>
      <c r="G5" s="106" t="s">
        <v>3</v>
      </c>
      <c r="H5" s="87" t="s">
        <v>204</v>
      </c>
      <c r="I5" s="87" t="s">
        <v>3</v>
      </c>
      <c r="J5" s="107" t="s">
        <v>239</v>
      </c>
      <c r="K5" s="107" t="s">
        <v>238</v>
      </c>
      <c r="L5" s="107" t="s">
        <v>276</v>
      </c>
    </row>
    <row r="6" spans="1:15" s="40" customFormat="1">
      <c r="A6" s="93">
        <v>1</v>
      </c>
      <c r="B6" s="93">
        <v>2</v>
      </c>
      <c r="C6" s="96" t="s">
        <v>60</v>
      </c>
      <c r="D6" s="96" t="s">
        <v>61</v>
      </c>
      <c r="E6" s="96" t="s">
        <v>62</v>
      </c>
      <c r="F6" s="134" t="s">
        <v>63</v>
      </c>
      <c r="G6" s="93">
        <v>7</v>
      </c>
      <c r="H6" s="107">
        <v>8</v>
      </c>
      <c r="I6" s="107">
        <v>7</v>
      </c>
      <c r="J6" s="107"/>
      <c r="K6" s="107"/>
      <c r="L6" s="108">
        <v>7</v>
      </c>
    </row>
    <row r="7" spans="1:15" s="24" customFormat="1">
      <c r="A7" s="109" t="s">
        <v>282</v>
      </c>
      <c r="B7" s="110" t="s">
        <v>154</v>
      </c>
      <c r="C7" s="110"/>
      <c r="D7" s="110"/>
      <c r="E7" s="110"/>
      <c r="F7" s="135"/>
      <c r="G7" s="111" t="e">
        <f>G8+G20+G32</f>
        <v>#REF!</v>
      </c>
      <c r="H7" s="112" t="e">
        <f>H8+H20+H32+H14</f>
        <v>#REF!</v>
      </c>
      <c r="I7" s="112" t="e">
        <f>L7-H7</f>
        <v>#REF!</v>
      </c>
      <c r="J7" s="112">
        <f>J8+J20+J32+J14</f>
        <v>3074.5099999999998</v>
      </c>
      <c r="K7" s="112">
        <f>L7-J7</f>
        <v>-3074.5099999999998</v>
      </c>
      <c r="L7" s="112"/>
    </row>
    <row r="8" spans="1:15" s="26" customFormat="1" ht="34.5" customHeight="1">
      <c r="A8" s="109" t="s">
        <v>153</v>
      </c>
      <c r="B8" s="96" t="s">
        <v>154</v>
      </c>
      <c r="C8" s="96" t="s">
        <v>155</v>
      </c>
      <c r="D8" s="96"/>
      <c r="E8" s="96"/>
      <c r="F8" s="134"/>
      <c r="G8" s="113" t="e">
        <f>#REF!+G9</f>
        <v>#REF!</v>
      </c>
      <c r="H8" s="87">
        <v>660</v>
      </c>
      <c r="I8" s="87">
        <f t="shared" ref="I8:I65" si="0">L8-H8</f>
        <v>4491.8499999999995</v>
      </c>
      <c r="J8" s="121">
        <f>J9</f>
        <v>724.31</v>
      </c>
      <c r="K8" s="112">
        <f t="shared" ref="K8:K88" si="1">L8-J8</f>
        <v>4427.5399999999991</v>
      </c>
      <c r="L8" s="87">
        <f>L9+L15+L21+L33+L36</f>
        <v>5151.8499999999995</v>
      </c>
    </row>
    <row r="9" spans="1:15" s="24" customFormat="1" ht="25.5" customHeight="1">
      <c r="A9" s="109" t="s">
        <v>156</v>
      </c>
      <c r="B9" s="70" t="s">
        <v>154</v>
      </c>
      <c r="C9" s="70" t="s">
        <v>155</v>
      </c>
      <c r="D9" s="70" t="s">
        <v>157</v>
      </c>
      <c r="E9" s="70"/>
      <c r="F9" s="136"/>
      <c r="G9" s="113">
        <f t="shared" ref="G9" si="2">G10</f>
        <v>500</v>
      </c>
      <c r="H9" s="87">
        <f>H10</f>
        <v>0</v>
      </c>
      <c r="I9" s="87">
        <f t="shared" si="0"/>
        <v>786.96999999999991</v>
      </c>
      <c r="J9" s="87">
        <f>J10</f>
        <v>724.31</v>
      </c>
      <c r="K9" s="112">
        <f t="shared" si="1"/>
        <v>62.659999999999968</v>
      </c>
      <c r="L9" s="87">
        <f>L10</f>
        <v>786.96999999999991</v>
      </c>
    </row>
    <row r="10" spans="1:15" s="24" customFormat="1" ht="17.25" hidden="1" customHeight="1">
      <c r="A10" s="68" t="s">
        <v>160</v>
      </c>
      <c r="B10" s="70" t="s">
        <v>154</v>
      </c>
      <c r="C10" s="70" t="s">
        <v>155</v>
      </c>
      <c r="D10" s="70" t="s">
        <v>157</v>
      </c>
      <c r="E10" s="70"/>
      <c r="F10" s="136"/>
      <c r="G10" s="113">
        <f>G12+G13</f>
        <v>500</v>
      </c>
      <c r="H10" s="87"/>
      <c r="I10" s="87">
        <f t="shared" si="0"/>
        <v>786.96999999999991</v>
      </c>
      <c r="J10" s="87">
        <f>J12+J13</f>
        <v>724.31</v>
      </c>
      <c r="K10" s="112">
        <f t="shared" si="1"/>
        <v>62.659999999999968</v>
      </c>
      <c r="L10" s="87">
        <f>L12+L13</f>
        <v>786.96999999999991</v>
      </c>
    </row>
    <row r="11" spans="1:15" s="24" customFormat="1" ht="25.5">
      <c r="A11" s="68" t="s">
        <v>246</v>
      </c>
      <c r="B11" s="70" t="s">
        <v>154</v>
      </c>
      <c r="C11" s="70" t="s">
        <v>155</v>
      </c>
      <c r="D11" s="70" t="s">
        <v>157</v>
      </c>
      <c r="E11" s="70" t="s">
        <v>205</v>
      </c>
      <c r="F11" s="136"/>
      <c r="G11" s="113"/>
      <c r="H11" s="87"/>
      <c r="I11" s="87">
        <f t="shared" si="0"/>
        <v>786.96999999999991</v>
      </c>
      <c r="J11" s="87">
        <f>J12+J13</f>
        <v>724.31</v>
      </c>
      <c r="K11" s="112">
        <f t="shared" si="1"/>
        <v>62.659999999999968</v>
      </c>
      <c r="L11" s="87">
        <f>L12+L13</f>
        <v>786.96999999999991</v>
      </c>
    </row>
    <row r="12" spans="1:15" s="24" customFormat="1">
      <c r="A12" s="68" t="s">
        <v>207</v>
      </c>
      <c r="B12" s="70" t="s">
        <v>154</v>
      </c>
      <c r="C12" s="70" t="s">
        <v>155</v>
      </c>
      <c r="D12" s="70" t="s">
        <v>157</v>
      </c>
      <c r="E12" s="70" t="s">
        <v>206</v>
      </c>
      <c r="F12" s="136" t="s">
        <v>159</v>
      </c>
      <c r="G12" s="113">
        <v>500</v>
      </c>
      <c r="H12" s="87"/>
      <c r="I12" s="87">
        <f t="shared" si="0"/>
        <v>604.42999999999995</v>
      </c>
      <c r="J12" s="87">
        <v>556.30999999999995</v>
      </c>
      <c r="K12" s="112">
        <f t="shared" si="1"/>
        <v>48.120000000000005</v>
      </c>
      <c r="L12" s="87">
        <v>604.42999999999995</v>
      </c>
      <c r="O12" s="23"/>
    </row>
    <row r="13" spans="1:15" s="24" customFormat="1" ht="42.75" customHeight="1">
      <c r="A13" s="68" t="s">
        <v>295</v>
      </c>
      <c r="B13" s="70" t="s">
        <v>154</v>
      </c>
      <c r="C13" s="70" t="s">
        <v>155</v>
      </c>
      <c r="D13" s="70" t="s">
        <v>157</v>
      </c>
      <c r="E13" s="70" t="s">
        <v>206</v>
      </c>
      <c r="F13" s="136" t="s">
        <v>192</v>
      </c>
      <c r="G13" s="113"/>
      <c r="H13" s="87"/>
      <c r="I13" s="87">
        <f t="shared" si="0"/>
        <v>182.54</v>
      </c>
      <c r="J13" s="87">
        <v>168</v>
      </c>
      <c r="K13" s="112">
        <f t="shared" si="1"/>
        <v>14.539999999999992</v>
      </c>
      <c r="L13" s="87">
        <v>182.54</v>
      </c>
      <c r="O13" s="23"/>
    </row>
    <row r="14" spans="1:15" s="42" customFormat="1" ht="38.25" hidden="1">
      <c r="A14" s="66" t="s">
        <v>55</v>
      </c>
      <c r="B14" s="70" t="s">
        <v>154</v>
      </c>
      <c r="C14" s="70" t="s">
        <v>155</v>
      </c>
      <c r="D14" s="67"/>
      <c r="E14" s="67"/>
      <c r="F14" s="137"/>
      <c r="G14" s="113"/>
      <c r="H14" s="87" t="e">
        <f>#REF!</f>
        <v>#REF!</v>
      </c>
      <c r="I14" s="87">
        <f>L1</f>
        <v>0</v>
      </c>
      <c r="J14" s="121">
        <f>J15</f>
        <v>724.31</v>
      </c>
      <c r="K14" s="112">
        <f t="shared" si="1"/>
        <v>62.659999999999968</v>
      </c>
      <c r="L14" s="87">
        <f>L15</f>
        <v>786.96999999999991</v>
      </c>
      <c r="M14" s="24"/>
    </row>
    <row r="15" spans="1:15" s="42" customFormat="1" ht="42.75" customHeight="1">
      <c r="A15" s="66" t="s">
        <v>55</v>
      </c>
      <c r="B15" s="70" t="s">
        <v>154</v>
      </c>
      <c r="C15" s="69" t="s">
        <v>155</v>
      </c>
      <c r="D15" s="69" t="s">
        <v>161</v>
      </c>
      <c r="E15" s="70"/>
      <c r="F15" s="138"/>
      <c r="G15" s="113"/>
      <c r="H15" s="87"/>
      <c r="I15" s="87"/>
      <c r="J15" s="87">
        <f>J16</f>
        <v>724.31</v>
      </c>
      <c r="K15" s="112">
        <f t="shared" si="1"/>
        <v>62.659999999999968</v>
      </c>
      <c r="L15" s="87">
        <f>L16</f>
        <v>786.96999999999991</v>
      </c>
      <c r="M15" s="24"/>
    </row>
    <row r="16" spans="1:15" s="42" customFormat="1" ht="30" hidden="1" customHeight="1">
      <c r="A16" s="68" t="s">
        <v>247</v>
      </c>
      <c r="B16" s="70" t="s">
        <v>154</v>
      </c>
      <c r="C16" s="69" t="s">
        <v>155</v>
      </c>
      <c r="D16" s="69" t="s">
        <v>161</v>
      </c>
      <c r="E16" s="70" t="s">
        <v>205</v>
      </c>
      <c r="F16" s="138"/>
      <c r="G16" s="113"/>
      <c r="H16" s="87"/>
      <c r="I16" s="87"/>
      <c r="J16" s="87">
        <f>J17</f>
        <v>724.31</v>
      </c>
      <c r="K16" s="112">
        <f t="shared" si="1"/>
        <v>62.659999999999968</v>
      </c>
      <c r="L16" s="87">
        <f>L17</f>
        <v>786.96999999999991</v>
      </c>
      <c r="M16" s="24"/>
    </row>
    <row r="17" spans="1:13" s="42" customFormat="1" ht="29.25" customHeight="1">
      <c r="A17" s="68" t="s">
        <v>296</v>
      </c>
      <c r="B17" s="70" t="s">
        <v>154</v>
      </c>
      <c r="C17" s="69" t="s">
        <v>155</v>
      </c>
      <c r="D17" s="69" t="s">
        <v>161</v>
      </c>
      <c r="E17" s="70" t="s">
        <v>297</v>
      </c>
      <c r="F17" s="138"/>
      <c r="G17" s="113"/>
      <c r="H17" s="87"/>
      <c r="I17" s="87"/>
      <c r="J17" s="87">
        <f>J18+J19</f>
        <v>724.31</v>
      </c>
      <c r="K17" s="112">
        <f t="shared" si="1"/>
        <v>62.659999999999968</v>
      </c>
      <c r="L17" s="87">
        <f>L18+L19</f>
        <v>786.96999999999991</v>
      </c>
      <c r="M17" s="24"/>
    </row>
    <row r="18" spans="1:13" s="42" customFormat="1" ht="12.75" customHeight="1">
      <c r="A18" s="68" t="s">
        <v>207</v>
      </c>
      <c r="B18" s="70" t="s">
        <v>154</v>
      </c>
      <c r="C18" s="69" t="s">
        <v>155</v>
      </c>
      <c r="D18" s="69" t="s">
        <v>161</v>
      </c>
      <c r="E18" s="70" t="s">
        <v>231</v>
      </c>
      <c r="F18" s="138" t="s">
        <v>159</v>
      </c>
      <c r="G18" s="113"/>
      <c r="H18" s="87"/>
      <c r="I18" s="87"/>
      <c r="J18" s="87">
        <v>556.30999999999995</v>
      </c>
      <c r="K18" s="112">
        <f t="shared" si="1"/>
        <v>48.120000000000005</v>
      </c>
      <c r="L18" s="87">
        <v>604.42999999999995</v>
      </c>
      <c r="M18" s="24"/>
    </row>
    <row r="19" spans="1:13" s="42" customFormat="1" ht="39.75" customHeight="1">
      <c r="A19" s="68" t="s">
        <v>295</v>
      </c>
      <c r="B19" s="70" t="s">
        <v>154</v>
      </c>
      <c r="C19" s="69" t="s">
        <v>155</v>
      </c>
      <c r="D19" s="69" t="s">
        <v>161</v>
      </c>
      <c r="E19" s="70" t="s">
        <v>231</v>
      </c>
      <c r="F19" s="138" t="s">
        <v>192</v>
      </c>
      <c r="G19" s="113"/>
      <c r="H19" s="87"/>
      <c r="I19" s="87"/>
      <c r="J19" s="87">
        <v>168</v>
      </c>
      <c r="K19" s="112">
        <f t="shared" si="1"/>
        <v>14.539999999999992</v>
      </c>
      <c r="L19" s="87">
        <v>182.54</v>
      </c>
      <c r="M19" s="24"/>
    </row>
    <row r="20" spans="1:13" s="42" customFormat="1" ht="54" hidden="1" customHeight="1">
      <c r="A20" s="68" t="s">
        <v>54</v>
      </c>
      <c r="B20" s="70" t="s">
        <v>154</v>
      </c>
      <c r="C20" s="70" t="s">
        <v>155</v>
      </c>
      <c r="D20" s="70"/>
      <c r="E20" s="70"/>
      <c r="F20" s="136"/>
      <c r="G20" s="113" t="e">
        <f>#REF!+#REF!</f>
        <v>#REF!</v>
      </c>
      <c r="H20" s="87" t="e">
        <f>#REF!</f>
        <v>#REF!</v>
      </c>
      <c r="I20" s="87" t="e">
        <f t="shared" si="0"/>
        <v>#REF!</v>
      </c>
      <c r="J20" s="121">
        <f>J21</f>
        <v>1624.8899999999999</v>
      </c>
      <c r="K20" s="112">
        <f t="shared" si="1"/>
        <v>-1524.8899999999999</v>
      </c>
      <c r="L20" s="87">
        <f>L21</f>
        <v>100</v>
      </c>
    </row>
    <row r="21" spans="1:13" ht="35.25" customHeight="1">
      <c r="A21" s="146" t="s">
        <v>208</v>
      </c>
      <c r="B21" s="70" t="s">
        <v>154</v>
      </c>
      <c r="C21" s="70" t="s">
        <v>155</v>
      </c>
      <c r="D21" s="70" t="s">
        <v>163</v>
      </c>
      <c r="E21" s="70"/>
      <c r="F21" s="136"/>
      <c r="G21" s="113"/>
      <c r="H21" s="87"/>
      <c r="I21" s="87">
        <f t="shared" si="0"/>
        <v>100</v>
      </c>
      <c r="J21" s="87">
        <f>J22</f>
        <v>1624.8899999999999</v>
      </c>
      <c r="K21" s="112">
        <f t="shared" si="1"/>
        <v>-1524.8899999999999</v>
      </c>
      <c r="L21" s="87">
        <f>L22</f>
        <v>100</v>
      </c>
    </row>
    <row r="22" spans="1:13" ht="51" hidden="1">
      <c r="A22" s="68" t="s">
        <v>248</v>
      </c>
      <c r="B22" s="70" t="s">
        <v>154</v>
      </c>
      <c r="C22" s="70" t="s">
        <v>155</v>
      </c>
      <c r="D22" s="70" t="s">
        <v>163</v>
      </c>
      <c r="E22" s="70" t="s">
        <v>193</v>
      </c>
      <c r="F22" s="136"/>
      <c r="G22" s="113"/>
      <c r="H22" s="87"/>
      <c r="I22" s="87">
        <f t="shared" si="0"/>
        <v>100</v>
      </c>
      <c r="J22" s="87">
        <f>J23+J26</f>
        <v>1624.8899999999999</v>
      </c>
      <c r="K22" s="112">
        <f t="shared" si="1"/>
        <v>-1524.8899999999999</v>
      </c>
      <c r="L22" s="87">
        <f>L23+L26</f>
        <v>100</v>
      </c>
    </row>
    <row r="23" spans="1:13" ht="25.5" hidden="1">
      <c r="A23" s="115" t="s">
        <v>249</v>
      </c>
      <c r="B23" s="70" t="s">
        <v>154</v>
      </c>
      <c r="C23" s="70" t="s">
        <v>155</v>
      </c>
      <c r="D23" s="70" t="s">
        <v>163</v>
      </c>
      <c r="E23" s="70" t="s">
        <v>194</v>
      </c>
      <c r="F23" s="136"/>
      <c r="G23" s="113"/>
      <c r="H23" s="87"/>
      <c r="I23" s="87">
        <f t="shared" si="0"/>
        <v>0</v>
      </c>
      <c r="J23" s="87">
        <f>J24+J25</f>
        <v>1624.8899999999999</v>
      </c>
      <c r="K23" s="112">
        <f t="shared" si="1"/>
        <v>-1624.8899999999999</v>
      </c>
      <c r="L23" s="87">
        <f>L24+L25</f>
        <v>0</v>
      </c>
    </row>
    <row r="24" spans="1:13" hidden="1">
      <c r="A24" s="115" t="s">
        <v>207</v>
      </c>
      <c r="B24" s="70" t="s">
        <v>154</v>
      </c>
      <c r="C24" s="70" t="s">
        <v>155</v>
      </c>
      <c r="D24" s="70" t="s">
        <v>163</v>
      </c>
      <c r="E24" s="70" t="s">
        <v>194</v>
      </c>
      <c r="F24" s="139" t="s">
        <v>159</v>
      </c>
      <c r="G24" s="113"/>
      <c r="H24" s="87"/>
      <c r="I24" s="87">
        <f t="shared" si="0"/>
        <v>0</v>
      </c>
      <c r="J24" s="87">
        <v>1248</v>
      </c>
      <c r="K24" s="112">
        <f t="shared" si="1"/>
        <v>-1248</v>
      </c>
      <c r="L24" s="87"/>
    </row>
    <row r="25" spans="1:13" ht="29.25" hidden="1" customHeight="1">
      <c r="A25" s="115" t="s">
        <v>209</v>
      </c>
      <c r="B25" s="70" t="s">
        <v>154</v>
      </c>
      <c r="C25" s="70" t="s">
        <v>155</v>
      </c>
      <c r="D25" s="70" t="s">
        <v>163</v>
      </c>
      <c r="E25" s="70" t="s">
        <v>194</v>
      </c>
      <c r="F25" s="139" t="s">
        <v>192</v>
      </c>
      <c r="G25" s="113"/>
      <c r="H25" s="87"/>
      <c r="I25" s="87">
        <f t="shared" si="0"/>
        <v>0</v>
      </c>
      <c r="J25" s="87">
        <v>376.89</v>
      </c>
      <c r="K25" s="112">
        <f t="shared" si="1"/>
        <v>-376.89</v>
      </c>
      <c r="L25" s="87"/>
    </row>
    <row r="26" spans="1:13" ht="25.5">
      <c r="A26" s="115" t="s">
        <v>250</v>
      </c>
      <c r="B26" s="70" t="s">
        <v>154</v>
      </c>
      <c r="C26" s="70" t="s">
        <v>155</v>
      </c>
      <c r="D26" s="70" t="s">
        <v>163</v>
      </c>
      <c r="E26" s="70" t="s">
        <v>195</v>
      </c>
      <c r="F26" s="136"/>
      <c r="G26" s="113"/>
      <c r="H26" s="87"/>
      <c r="I26" s="87">
        <f t="shared" si="0"/>
        <v>100</v>
      </c>
      <c r="J26" s="87">
        <f>J27+J28+J29+J30+J31</f>
        <v>0</v>
      </c>
      <c r="K26" s="112">
        <f t="shared" si="1"/>
        <v>100</v>
      </c>
      <c r="L26" s="87">
        <f>L27+L28+L29+L30+L31</f>
        <v>100</v>
      </c>
    </row>
    <row r="27" spans="1:13" ht="25.5" hidden="1">
      <c r="A27" s="115" t="s">
        <v>210</v>
      </c>
      <c r="B27" s="70" t="s">
        <v>154</v>
      </c>
      <c r="C27" s="70" t="s">
        <v>155</v>
      </c>
      <c r="D27" s="70" t="s">
        <v>163</v>
      </c>
      <c r="E27" s="70" t="s">
        <v>195</v>
      </c>
      <c r="F27" s="132" t="s">
        <v>162</v>
      </c>
      <c r="G27" s="113"/>
      <c r="H27" s="87"/>
      <c r="I27" s="87">
        <f t="shared" si="0"/>
        <v>0</v>
      </c>
      <c r="J27" s="87"/>
      <c r="K27" s="112">
        <f t="shared" si="1"/>
        <v>0</v>
      </c>
      <c r="L27" s="87">
        <v>0</v>
      </c>
    </row>
    <row r="28" spans="1:13" ht="24.75" customHeight="1">
      <c r="A28" s="115" t="s">
        <v>171</v>
      </c>
      <c r="B28" s="70" t="s">
        <v>154</v>
      </c>
      <c r="C28" s="70" t="s">
        <v>155</v>
      </c>
      <c r="D28" s="70" t="s">
        <v>163</v>
      </c>
      <c r="E28" s="70" t="s">
        <v>195</v>
      </c>
      <c r="F28" s="132">
        <v>244</v>
      </c>
      <c r="G28" s="113"/>
      <c r="H28" s="87"/>
      <c r="I28" s="87">
        <f t="shared" si="0"/>
        <v>100</v>
      </c>
      <c r="J28" s="87"/>
      <c r="K28" s="112">
        <f t="shared" si="1"/>
        <v>100</v>
      </c>
      <c r="L28" s="87">
        <v>100</v>
      </c>
    </row>
    <row r="29" spans="1:13" ht="76.5" hidden="1">
      <c r="A29" s="115" t="s">
        <v>211</v>
      </c>
      <c r="B29" s="70" t="s">
        <v>154</v>
      </c>
      <c r="C29" s="70" t="s">
        <v>155</v>
      </c>
      <c r="D29" s="70" t="s">
        <v>163</v>
      </c>
      <c r="E29" s="70" t="s">
        <v>195</v>
      </c>
      <c r="F29" s="139" t="s">
        <v>212</v>
      </c>
      <c r="G29" s="113"/>
      <c r="H29" s="87"/>
      <c r="I29" s="87">
        <f t="shared" si="0"/>
        <v>0</v>
      </c>
      <c r="J29" s="87">
        <v>0</v>
      </c>
      <c r="K29" s="112">
        <f t="shared" si="1"/>
        <v>0</v>
      </c>
      <c r="L29" s="87">
        <v>0</v>
      </c>
    </row>
    <row r="30" spans="1:13" hidden="1">
      <c r="A30" s="115" t="s">
        <v>166</v>
      </c>
      <c r="B30" s="70" t="s">
        <v>154</v>
      </c>
      <c r="C30" s="70" t="s">
        <v>155</v>
      </c>
      <c r="D30" s="70" t="s">
        <v>163</v>
      </c>
      <c r="E30" s="70" t="s">
        <v>195</v>
      </c>
      <c r="F30" s="139" t="s">
        <v>167</v>
      </c>
      <c r="G30" s="113"/>
      <c r="H30" s="87"/>
      <c r="I30" s="87">
        <f t="shared" si="0"/>
        <v>0</v>
      </c>
      <c r="J30" s="87">
        <v>0</v>
      </c>
      <c r="K30" s="112">
        <f t="shared" si="1"/>
        <v>0</v>
      </c>
      <c r="L30" s="87">
        <v>0</v>
      </c>
    </row>
    <row r="31" spans="1:13" hidden="1">
      <c r="A31" s="115" t="s">
        <v>213</v>
      </c>
      <c r="B31" s="70" t="s">
        <v>154</v>
      </c>
      <c r="C31" s="70" t="s">
        <v>155</v>
      </c>
      <c r="D31" s="70" t="s">
        <v>163</v>
      </c>
      <c r="E31" s="70" t="s">
        <v>195</v>
      </c>
      <c r="F31" s="139" t="s">
        <v>168</v>
      </c>
      <c r="G31" s="113"/>
      <c r="H31" s="87"/>
      <c r="I31" s="87">
        <f t="shared" si="0"/>
        <v>0</v>
      </c>
      <c r="J31" s="87"/>
      <c r="K31" s="112">
        <f t="shared" si="1"/>
        <v>0</v>
      </c>
      <c r="L31" s="87">
        <v>0</v>
      </c>
    </row>
    <row r="32" spans="1:13" hidden="1">
      <c r="A32" s="127" t="s">
        <v>53</v>
      </c>
      <c r="B32" s="70" t="s">
        <v>154</v>
      </c>
      <c r="C32" s="70" t="s">
        <v>155</v>
      </c>
      <c r="D32" s="70"/>
      <c r="E32" s="70"/>
      <c r="F32" s="136"/>
      <c r="G32" s="113" t="e">
        <f>#REF!</f>
        <v>#REF!</v>
      </c>
      <c r="H32" s="87"/>
      <c r="I32" s="87">
        <f t="shared" si="0"/>
        <v>8</v>
      </c>
      <c r="J32" s="121">
        <f>J33</f>
        <v>1</v>
      </c>
      <c r="K32" s="112">
        <f t="shared" si="1"/>
        <v>7</v>
      </c>
      <c r="L32" s="87">
        <f>L33</f>
        <v>8</v>
      </c>
    </row>
    <row r="33" spans="1:13">
      <c r="A33" s="127" t="s">
        <v>53</v>
      </c>
      <c r="B33" s="70" t="s">
        <v>154</v>
      </c>
      <c r="C33" s="70" t="s">
        <v>155</v>
      </c>
      <c r="D33" s="70" t="s">
        <v>169</v>
      </c>
      <c r="E33" s="70"/>
      <c r="F33" s="136"/>
      <c r="G33" s="113"/>
      <c r="H33" s="87"/>
      <c r="I33" s="87">
        <f t="shared" si="0"/>
        <v>8</v>
      </c>
      <c r="J33" s="87">
        <f>J35</f>
        <v>1</v>
      </c>
      <c r="K33" s="112">
        <f>L33-J33</f>
        <v>7</v>
      </c>
      <c r="L33" s="87">
        <f>L34</f>
        <v>8</v>
      </c>
    </row>
    <row r="34" spans="1:13" ht="25.5">
      <c r="A34" s="116" t="s">
        <v>292</v>
      </c>
      <c r="B34" s="70" t="s">
        <v>154</v>
      </c>
      <c r="C34" s="70" t="s">
        <v>155</v>
      </c>
      <c r="D34" s="70" t="s">
        <v>169</v>
      </c>
      <c r="E34" s="70" t="s">
        <v>293</v>
      </c>
      <c r="F34" s="136"/>
      <c r="G34" s="113"/>
      <c r="H34" s="87"/>
      <c r="I34" s="87"/>
      <c r="J34" s="87"/>
      <c r="K34" s="112"/>
      <c r="L34" s="87">
        <f>L35</f>
        <v>8</v>
      </c>
    </row>
    <row r="35" spans="1:13">
      <c r="A35" s="116" t="s">
        <v>291</v>
      </c>
      <c r="B35" s="70" t="s">
        <v>154</v>
      </c>
      <c r="C35" s="70" t="s">
        <v>155</v>
      </c>
      <c r="D35" s="70" t="s">
        <v>169</v>
      </c>
      <c r="E35" s="70" t="s">
        <v>293</v>
      </c>
      <c r="F35" s="134" t="s">
        <v>283</v>
      </c>
      <c r="G35" s="113"/>
      <c r="H35" s="87"/>
      <c r="I35" s="87">
        <f t="shared" si="0"/>
        <v>8</v>
      </c>
      <c r="J35" s="87">
        <v>1</v>
      </c>
      <c r="K35" s="112">
        <f>L35-J35</f>
        <v>7</v>
      </c>
      <c r="L35" s="87">
        <v>8</v>
      </c>
      <c r="M35" s="23" t="s">
        <v>214</v>
      </c>
    </row>
    <row r="36" spans="1:13">
      <c r="A36" s="130" t="s">
        <v>285</v>
      </c>
      <c r="B36" s="70" t="s">
        <v>154</v>
      </c>
      <c r="C36" s="70" t="s">
        <v>155</v>
      </c>
      <c r="D36" s="70" t="s">
        <v>240</v>
      </c>
      <c r="E36" s="70"/>
      <c r="F36" s="134"/>
      <c r="G36" s="113"/>
      <c r="H36" s="87"/>
      <c r="I36" s="87"/>
      <c r="J36" s="87"/>
      <c r="K36" s="112"/>
      <c r="L36" s="87">
        <f>L37</f>
        <v>3469.91</v>
      </c>
    </row>
    <row r="37" spans="1:13" ht="25.5">
      <c r="A37" s="144" t="s">
        <v>286</v>
      </c>
      <c r="B37" s="70" t="s">
        <v>154</v>
      </c>
      <c r="C37" s="70" t="s">
        <v>155</v>
      </c>
      <c r="D37" s="70" t="s">
        <v>240</v>
      </c>
      <c r="E37" s="70" t="s">
        <v>284</v>
      </c>
      <c r="F37" s="134"/>
      <c r="G37" s="113"/>
      <c r="H37" s="87"/>
      <c r="I37" s="87"/>
      <c r="J37" s="87"/>
      <c r="K37" s="112"/>
      <c r="L37" s="87">
        <f>L38+L42</f>
        <v>3469.91</v>
      </c>
    </row>
    <row r="38" spans="1:13" ht="25.5">
      <c r="A38" s="68" t="s">
        <v>287</v>
      </c>
      <c r="B38" s="70" t="s">
        <v>154</v>
      </c>
      <c r="C38" s="70" t="s">
        <v>155</v>
      </c>
      <c r="D38" s="70" t="s">
        <v>240</v>
      </c>
      <c r="E38" s="70" t="s">
        <v>277</v>
      </c>
      <c r="F38" s="134"/>
      <c r="G38" s="113"/>
      <c r="H38" s="87"/>
      <c r="I38" s="87"/>
      <c r="J38" s="87" t="e">
        <f>#REF!+J39</f>
        <v>#REF!</v>
      </c>
      <c r="K38" s="112" t="e">
        <f t="shared" si="1"/>
        <v>#REF!</v>
      </c>
      <c r="L38" s="87">
        <f>L39+L40</f>
        <v>3244.41</v>
      </c>
    </row>
    <row r="39" spans="1:13">
      <c r="A39" s="115" t="s">
        <v>207</v>
      </c>
      <c r="B39" s="70" t="s">
        <v>154</v>
      </c>
      <c r="C39" s="70" t="s">
        <v>155</v>
      </c>
      <c r="D39" s="70" t="s">
        <v>240</v>
      </c>
      <c r="E39" s="70" t="s">
        <v>277</v>
      </c>
      <c r="F39" s="134" t="s">
        <v>170</v>
      </c>
      <c r="G39" s="113"/>
      <c r="H39" s="87"/>
      <c r="I39" s="87"/>
      <c r="J39" s="87"/>
      <c r="K39" s="112">
        <f t="shared" si="1"/>
        <v>2480.71</v>
      </c>
      <c r="L39" s="87">
        <v>2480.71</v>
      </c>
    </row>
    <row r="40" spans="1:13" ht="38.25">
      <c r="A40" s="71" t="s">
        <v>221</v>
      </c>
      <c r="B40" s="70" t="s">
        <v>154</v>
      </c>
      <c r="C40" s="70" t="s">
        <v>155</v>
      </c>
      <c r="D40" s="70" t="s">
        <v>240</v>
      </c>
      <c r="E40" s="70" t="s">
        <v>277</v>
      </c>
      <c r="F40" s="134" t="s">
        <v>200</v>
      </c>
      <c r="G40" s="113"/>
      <c r="H40" s="87"/>
      <c r="I40" s="87"/>
      <c r="J40" s="87"/>
      <c r="K40" s="112"/>
      <c r="L40" s="87">
        <v>763.7</v>
      </c>
    </row>
    <row r="41" spans="1:13" ht="25.5">
      <c r="A41" s="115" t="s">
        <v>250</v>
      </c>
      <c r="B41" s="70" t="s">
        <v>154</v>
      </c>
      <c r="C41" s="70" t="s">
        <v>155</v>
      </c>
      <c r="D41" s="70" t="s">
        <v>240</v>
      </c>
      <c r="E41" s="70" t="s">
        <v>261</v>
      </c>
      <c r="F41" s="134"/>
      <c r="G41" s="113"/>
      <c r="H41" s="87"/>
      <c r="I41" s="87"/>
      <c r="J41" s="87"/>
      <c r="K41" s="112"/>
      <c r="L41" s="87">
        <f>L42</f>
        <v>225.5</v>
      </c>
    </row>
    <row r="42" spans="1:13">
      <c r="A42" s="115" t="s">
        <v>260</v>
      </c>
      <c r="B42" s="70" t="s">
        <v>154</v>
      </c>
      <c r="C42" s="70" t="s">
        <v>155</v>
      </c>
      <c r="D42" s="70" t="s">
        <v>240</v>
      </c>
      <c r="E42" s="70" t="s">
        <v>261</v>
      </c>
      <c r="F42" s="134" t="s">
        <v>165</v>
      </c>
      <c r="G42" s="113"/>
      <c r="H42" s="87"/>
      <c r="I42" s="87"/>
      <c r="J42" s="87"/>
      <c r="K42" s="112"/>
      <c r="L42" s="87">
        <v>225.5</v>
      </c>
    </row>
    <row r="43" spans="1:13" s="125" customFormat="1">
      <c r="A43" s="145" t="s">
        <v>180</v>
      </c>
      <c r="B43" s="56" t="s">
        <v>154</v>
      </c>
      <c r="C43" s="56" t="s">
        <v>157</v>
      </c>
      <c r="D43" s="56"/>
      <c r="E43" s="56"/>
      <c r="F43" s="140"/>
      <c r="G43" s="54" t="e">
        <f>G44</f>
        <v>#REF!</v>
      </c>
      <c r="H43" s="65" t="e">
        <f>H44</f>
        <v>#REF!</v>
      </c>
      <c r="I43" s="65" t="e">
        <f t="shared" si="0"/>
        <v>#REF!</v>
      </c>
      <c r="J43" s="65">
        <f>J44</f>
        <v>108.1</v>
      </c>
      <c r="K43" s="86">
        <f t="shared" si="1"/>
        <v>101.80000000000001</v>
      </c>
      <c r="L43" s="65">
        <f>L44</f>
        <v>209.9</v>
      </c>
    </row>
    <row r="44" spans="1:13" s="125" customFormat="1">
      <c r="A44" s="124" t="s">
        <v>68</v>
      </c>
      <c r="B44" s="56" t="s">
        <v>154</v>
      </c>
      <c r="C44" s="56" t="s">
        <v>157</v>
      </c>
      <c r="D44" s="56" t="s">
        <v>161</v>
      </c>
      <c r="E44" s="56"/>
      <c r="F44" s="140"/>
      <c r="G44" s="54" t="e">
        <f>#REF!+#REF!</f>
        <v>#REF!</v>
      </c>
      <c r="H44" s="65" t="e">
        <f>#REF!</f>
        <v>#REF!</v>
      </c>
      <c r="I44" s="65" t="e">
        <f t="shared" si="0"/>
        <v>#REF!</v>
      </c>
      <c r="J44" s="65">
        <f>J45</f>
        <v>108.1</v>
      </c>
      <c r="K44" s="86">
        <f t="shared" si="1"/>
        <v>101.80000000000001</v>
      </c>
      <c r="L44" s="65">
        <f>L45</f>
        <v>209.9</v>
      </c>
    </row>
    <row r="45" spans="1:13" s="125" customFormat="1" ht="63.75">
      <c r="A45" s="126" t="s">
        <v>251</v>
      </c>
      <c r="B45" s="56" t="s">
        <v>154</v>
      </c>
      <c r="C45" s="56" t="s">
        <v>157</v>
      </c>
      <c r="D45" s="56" t="s">
        <v>161</v>
      </c>
      <c r="E45" s="56" t="s">
        <v>215</v>
      </c>
      <c r="F45" s="140"/>
      <c r="G45" s="54"/>
      <c r="H45" s="65"/>
      <c r="I45" s="65">
        <f t="shared" si="0"/>
        <v>209.9</v>
      </c>
      <c r="J45" s="65">
        <f>J46+J47+J48</f>
        <v>108.1</v>
      </c>
      <c r="K45" s="86">
        <f t="shared" si="1"/>
        <v>101.80000000000001</v>
      </c>
      <c r="L45" s="65">
        <f>L46+L47+L48</f>
        <v>209.9</v>
      </c>
    </row>
    <row r="46" spans="1:13" s="125" customFormat="1">
      <c r="A46" s="71" t="s">
        <v>207</v>
      </c>
      <c r="B46" s="56" t="s">
        <v>154</v>
      </c>
      <c r="C46" s="56" t="s">
        <v>157</v>
      </c>
      <c r="D46" s="56" t="s">
        <v>161</v>
      </c>
      <c r="E46" s="56" t="s">
        <v>215</v>
      </c>
      <c r="F46" s="141" t="s">
        <v>159</v>
      </c>
      <c r="G46" s="54"/>
      <c r="H46" s="65">
        <v>0</v>
      </c>
      <c r="I46" s="65">
        <f t="shared" si="0"/>
        <v>161</v>
      </c>
      <c r="J46" s="65">
        <v>75.45</v>
      </c>
      <c r="K46" s="86">
        <f t="shared" si="1"/>
        <v>85.55</v>
      </c>
      <c r="L46" s="65">
        <v>161</v>
      </c>
      <c r="M46" s="125" t="s">
        <v>216</v>
      </c>
    </row>
    <row r="47" spans="1:13" s="125" customFormat="1" ht="38.25">
      <c r="A47" s="71" t="s">
        <v>209</v>
      </c>
      <c r="B47" s="56" t="s">
        <v>154</v>
      </c>
      <c r="C47" s="56" t="s">
        <v>157</v>
      </c>
      <c r="D47" s="56" t="s">
        <v>161</v>
      </c>
      <c r="E47" s="56" t="s">
        <v>215</v>
      </c>
      <c r="F47" s="141" t="s">
        <v>192</v>
      </c>
      <c r="G47" s="54"/>
      <c r="H47" s="65">
        <v>0</v>
      </c>
      <c r="I47" s="65">
        <f t="shared" si="0"/>
        <v>48.9</v>
      </c>
      <c r="J47" s="65">
        <v>32.65</v>
      </c>
      <c r="K47" s="86">
        <f t="shared" si="1"/>
        <v>16.25</v>
      </c>
      <c r="L47" s="65">
        <v>48.9</v>
      </c>
      <c r="M47" s="125" t="s">
        <v>216</v>
      </c>
    </row>
    <row r="48" spans="1:13" s="125" customFormat="1" ht="26.25" hidden="1" customHeight="1">
      <c r="A48" s="126" t="s">
        <v>171</v>
      </c>
      <c r="B48" s="56" t="s">
        <v>154</v>
      </c>
      <c r="C48" s="56" t="s">
        <v>157</v>
      </c>
      <c r="D48" s="56" t="s">
        <v>161</v>
      </c>
      <c r="E48" s="56" t="s">
        <v>215</v>
      </c>
      <c r="F48" s="140" t="s">
        <v>165</v>
      </c>
      <c r="G48" s="54"/>
      <c r="H48" s="65"/>
      <c r="I48" s="65">
        <f t="shared" si="0"/>
        <v>0</v>
      </c>
      <c r="J48" s="65">
        <v>0</v>
      </c>
      <c r="K48" s="86">
        <f t="shared" si="1"/>
        <v>0</v>
      </c>
      <c r="L48" s="65">
        <v>0</v>
      </c>
      <c r="M48" s="125" t="s">
        <v>216</v>
      </c>
    </row>
    <row r="49" spans="1:12" s="125" customFormat="1" ht="33" customHeight="1">
      <c r="A49" s="128" t="s">
        <v>268</v>
      </c>
      <c r="B49" s="56" t="s">
        <v>154</v>
      </c>
      <c r="C49" s="56" t="s">
        <v>161</v>
      </c>
      <c r="D49" s="56"/>
      <c r="E49" s="56"/>
      <c r="F49" s="140"/>
      <c r="G49" s="54"/>
      <c r="H49" s="65"/>
      <c r="I49" s="65"/>
      <c r="J49" s="65"/>
      <c r="K49" s="86"/>
      <c r="L49" s="65">
        <f>L50+L52</f>
        <v>12.5</v>
      </c>
    </row>
    <row r="50" spans="1:12" s="125" customFormat="1" ht="33" customHeight="1">
      <c r="A50" s="82" t="s">
        <v>128</v>
      </c>
      <c r="B50" s="56" t="s">
        <v>154</v>
      </c>
      <c r="C50" s="56" t="s">
        <v>161</v>
      </c>
      <c r="D50" s="56" t="s">
        <v>259</v>
      </c>
      <c r="E50" s="56"/>
      <c r="F50" s="140"/>
      <c r="G50" s="54"/>
      <c r="H50" s="65"/>
      <c r="I50" s="65"/>
      <c r="J50" s="65"/>
      <c r="K50" s="86"/>
      <c r="L50" s="65">
        <f>L51</f>
        <v>5.5</v>
      </c>
    </row>
    <row r="51" spans="1:12" s="125" customFormat="1" ht="33" customHeight="1">
      <c r="A51" s="82" t="s">
        <v>171</v>
      </c>
      <c r="B51" s="56" t="s">
        <v>154</v>
      </c>
      <c r="C51" s="56" t="s">
        <v>161</v>
      </c>
      <c r="D51" s="56" t="s">
        <v>259</v>
      </c>
      <c r="E51" s="56" t="s">
        <v>244</v>
      </c>
      <c r="F51" s="140" t="s">
        <v>165</v>
      </c>
      <c r="G51" s="54"/>
      <c r="H51" s="65"/>
      <c r="I51" s="65"/>
      <c r="J51" s="65"/>
      <c r="K51" s="86"/>
      <c r="L51" s="65">
        <v>5.5</v>
      </c>
    </row>
    <row r="52" spans="1:12" s="125" customFormat="1" ht="33" customHeight="1">
      <c r="A52" s="82" t="s">
        <v>267</v>
      </c>
      <c r="B52" s="56" t="s">
        <v>154</v>
      </c>
      <c r="C52" s="56" t="s">
        <v>161</v>
      </c>
      <c r="D52" s="56" t="s">
        <v>269</v>
      </c>
      <c r="E52" s="56"/>
      <c r="F52" s="140"/>
      <c r="G52" s="54"/>
      <c r="H52" s="65"/>
      <c r="I52" s="65"/>
      <c r="J52" s="65"/>
      <c r="K52" s="86"/>
      <c r="L52" s="65">
        <f>L53</f>
        <v>7</v>
      </c>
    </row>
    <row r="53" spans="1:12" s="125" customFormat="1" ht="33" customHeight="1">
      <c r="A53" s="82" t="s">
        <v>270</v>
      </c>
      <c r="B53" s="56" t="s">
        <v>154</v>
      </c>
      <c r="C53" s="56" t="s">
        <v>161</v>
      </c>
      <c r="D53" s="56" t="s">
        <v>269</v>
      </c>
      <c r="E53" s="56" t="s">
        <v>272</v>
      </c>
      <c r="F53" s="140"/>
      <c r="G53" s="54"/>
      <c r="H53" s="65"/>
      <c r="I53" s="65"/>
      <c r="J53" s="65"/>
      <c r="K53" s="86"/>
      <c r="L53" s="65">
        <f>L54</f>
        <v>7</v>
      </c>
    </row>
    <row r="54" spans="1:12" s="125" customFormat="1" ht="27" customHeight="1">
      <c r="A54" s="82" t="s">
        <v>171</v>
      </c>
      <c r="B54" s="56" t="s">
        <v>154</v>
      </c>
      <c r="C54" s="56" t="s">
        <v>161</v>
      </c>
      <c r="D54" s="56" t="s">
        <v>269</v>
      </c>
      <c r="E54" s="56" t="s">
        <v>272</v>
      </c>
      <c r="F54" s="140" t="s">
        <v>165</v>
      </c>
      <c r="G54" s="54"/>
      <c r="H54" s="65"/>
      <c r="I54" s="65"/>
      <c r="J54" s="65"/>
      <c r="K54" s="86"/>
      <c r="L54" s="65">
        <v>7</v>
      </c>
    </row>
    <row r="55" spans="1:12" s="123" customFormat="1">
      <c r="A55" s="127" t="s">
        <v>172</v>
      </c>
      <c r="B55" s="70" t="s">
        <v>154</v>
      </c>
      <c r="C55" s="70" t="s">
        <v>164</v>
      </c>
      <c r="D55" s="70"/>
      <c r="E55" s="70"/>
      <c r="F55" s="136"/>
      <c r="G55" s="113" t="e">
        <f>G57+#REF!</f>
        <v>#REF!</v>
      </c>
      <c r="H55" s="87" t="e">
        <f>H57</f>
        <v>#REF!</v>
      </c>
      <c r="I55" s="87" t="e">
        <f t="shared" si="0"/>
        <v>#REF!</v>
      </c>
      <c r="J55" s="87">
        <f t="shared" ref="J55:L56" si="3">J56</f>
        <v>3</v>
      </c>
      <c r="K55" s="112">
        <f t="shared" si="3"/>
        <v>97</v>
      </c>
      <c r="L55" s="87">
        <f t="shared" si="3"/>
        <v>100</v>
      </c>
    </row>
    <row r="56" spans="1:12" s="123" customFormat="1" ht="25.5">
      <c r="A56" s="92" t="s">
        <v>171</v>
      </c>
      <c r="B56" s="70" t="s">
        <v>154</v>
      </c>
      <c r="C56" s="70" t="s">
        <v>164</v>
      </c>
      <c r="D56" s="70" t="s">
        <v>161</v>
      </c>
      <c r="E56" s="70" t="s">
        <v>244</v>
      </c>
      <c r="F56" s="136" t="s">
        <v>165</v>
      </c>
      <c r="G56" s="113"/>
      <c r="H56" s="87"/>
      <c r="I56" s="87">
        <f t="shared" ref="I56" si="4">L56-H56</f>
        <v>100</v>
      </c>
      <c r="J56" s="87">
        <f t="shared" si="3"/>
        <v>3</v>
      </c>
      <c r="K56" s="112">
        <f t="shared" si="3"/>
        <v>97</v>
      </c>
      <c r="L56" s="87">
        <f t="shared" si="3"/>
        <v>100</v>
      </c>
    </row>
    <row r="57" spans="1:12" s="123" customFormat="1">
      <c r="A57" s="127" t="s">
        <v>172</v>
      </c>
      <c r="B57" s="70" t="s">
        <v>154</v>
      </c>
      <c r="C57" s="70" t="s">
        <v>164</v>
      </c>
      <c r="D57" s="70"/>
      <c r="E57" s="70"/>
      <c r="F57" s="136"/>
      <c r="G57" s="113" t="e">
        <f>#REF!+#REF!+#REF!+#REF!+#REF!</f>
        <v>#REF!</v>
      </c>
      <c r="H57" s="87" t="e">
        <f>#REF!</f>
        <v>#REF!</v>
      </c>
      <c r="I57" s="87" t="e">
        <f t="shared" si="0"/>
        <v>#REF!</v>
      </c>
      <c r="J57" s="87">
        <f>J58</f>
        <v>3</v>
      </c>
      <c r="K57" s="112">
        <f t="shared" si="1"/>
        <v>97</v>
      </c>
      <c r="L57" s="87">
        <f>L58</f>
        <v>100</v>
      </c>
    </row>
    <row r="58" spans="1:12" s="123" customFormat="1">
      <c r="A58" s="92" t="s">
        <v>43</v>
      </c>
      <c r="B58" s="70" t="s">
        <v>154</v>
      </c>
      <c r="C58" s="70" t="s">
        <v>164</v>
      </c>
      <c r="D58" s="70" t="s">
        <v>161</v>
      </c>
      <c r="E58" s="70"/>
      <c r="F58" s="136"/>
      <c r="G58" s="113"/>
      <c r="H58" s="87"/>
      <c r="I58" s="87">
        <f t="shared" si="0"/>
        <v>100</v>
      </c>
      <c r="J58" s="87">
        <f>J60</f>
        <v>3</v>
      </c>
      <c r="K58" s="112">
        <f t="shared" si="1"/>
        <v>97</v>
      </c>
      <c r="L58" s="87">
        <f>L60</f>
        <v>100</v>
      </c>
    </row>
    <row r="59" spans="1:12" s="123" customFormat="1" ht="25.5">
      <c r="A59" s="92" t="s">
        <v>217</v>
      </c>
      <c r="B59" s="70" t="s">
        <v>154</v>
      </c>
      <c r="C59" s="70" t="s">
        <v>164</v>
      </c>
      <c r="D59" s="70" t="s">
        <v>161</v>
      </c>
      <c r="E59" s="70" t="s">
        <v>244</v>
      </c>
      <c r="F59" s="136"/>
      <c r="G59" s="113"/>
      <c r="H59" s="87"/>
      <c r="I59" s="87"/>
      <c r="J59" s="87"/>
      <c r="K59" s="112"/>
      <c r="L59" s="87">
        <f>L60</f>
        <v>100</v>
      </c>
    </row>
    <row r="60" spans="1:12" s="123" customFormat="1" ht="25.5">
      <c r="A60" s="92" t="s">
        <v>171</v>
      </c>
      <c r="B60" s="70" t="s">
        <v>154</v>
      </c>
      <c r="C60" s="70" t="s">
        <v>164</v>
      </c>
      <c r="D60" s="70" t="s">
        <v>161</v>
      </c>
      <c r="E60" s="70" t="s">
        <v>244</v>
      </c>
      <c r="F60" s="136" t="s">
        <v>165</v>
      </c>
      <c r="G60" s="113"/>
      <c r="H60" s="87"/>
      <c r="I60" s="87">
        <f t="shared" si="0"/>
        <v>100</v>
      </c>
      <c r="J60" s="87">
        <v>3</v>
      </c>
      <c r="K60" s="112">
        <f t="shared" si="1"/>
        <v>97</v>
      </c>
      <c r="L60" s="87">
        <v>100</v>
      </c>
    </row>
    <row r="61" spans="1:12">
      <c r="A61" s="127" t="s">
        <v>174</v>
      </c>
      <c r="B61" s="70" t="s">
        <v>154</v>
      </c>
      <c r="C61" s="70" t="s">
        <v>173</v>
      </c>
      <c r="D61" s="70"/>
      <c r="E61" s="70"/>
      <c r="F61" s="70"/>
      <c r="G61" s="70"/>
      <c r="H61" s="70"/>
      <c r="I61" s="87">
        <f t="shared" si="0"/>
        <v>464.84</v>
      </c>
      <c r="J61" s="87">
        <f>J62</f>
        <v>292.63</v>
      </c>
      <c r="K61" s="112">
        <f t="shared" si="1"/>
        <v>172.20999999999998</v>
      </c>
      <c r="L61" s="87">
        <f>L62</f>
        <v>464.84</v>
      </c>
    </row>
    <row r="62" spans="1:12">
      <c r="A62" s="114" t="s">
        <v>37</v>
      </c>
      <c r="B62" s="70" t="s">
        <v>154</v>
      </c>
      <c r="C62" s="70" t="s">
        <v>173</v>
      </c>
      <c r="D62" s="70" t="s">
        <v>173</v>
      </c>
      <c r="E62" s="70"/>
      <c r="F62" s="136"/>
      <c r="G62" s="113" t="e">
        <f>#REF!+#REF!</f>
        <v>#REF!</v>
      </c>
      <c r="H62" s="87" t="e">
        <f>#REF!</f>
        <v>#REF!</v>
      </c>
      <c r="I62" s="87" t="e">
        <f t="shared" si="0"/>
        <v>#REF!</v>
      </c>
      <c r="J62" s="87">
        <f>J63</f>
        <v>292.63</v>
      </c>
      <c r="K62" s="112">
        <f t="shared" si="1"/>
        <v>172.20999999999998</v>
      </c>
      <c r="L62" s="87">
        <f>L63</f>
        <v>464.84</v>
      </c>
    </row>
    <row r="63" spans="1:12">
      <c r="A63" s="92" t="s">
        <v>218</v>
      </c>
      <c r="B63" s="70" t="s">
        <v>154</v>
      </c>
      <c r="C63" s="70" t="s">
        <v>173</v>
      </c>
      <c r="D63" s="70" t="s">
        <v>173</v>
      </c>
      <c r="E63" s="70" t="s">
        <v>196</v>
      </c>
      <c r="F63" s="136"/>
      <c r="G63" s="113"/>
      <c r="H63" s="87"/>
      <c r="I63" s="87">
        <f t="shared" si="0"/>
        <v>464.84</v>
      </c>
      <c r="J63" s="87">
        <f>J64</f>
        <v>292.63</v>
      </c>
      <c r="K63" s="112">
        <f t="shared" si="1"/>
        <v>172.20999999999998</v>
      </c>
      <c r="L63" s="87">
        <f>L65+L71</f>
        <v>464.84</v>
      </c>
    </row>
    <row r="64" spans="1:12" ht="25.5" hidden="1">
      <c r="A64" s="92" t="s">
        <v>219</v>
      </c>
      <c r="B64" s="70" t="s">
        <v>154</v>
      </c>
      <c r="C64" s="70" t="s">
        <v>173</v>
      </c>
      <c r="D64" s="70" t="s">
        <v>173</v>
      </c>
      <c r="E64" s="70" t="s">
        <v>197</v>
      </c>
      <c r="F64" s="136"/>
      <c r="G64" s="113"/>
      <c r="H64" s="87"/>
      <c r="I64" s="87">
        <f t="shared" si="0"/>
        <v>0</v>
      </c>
      <c r="J64" s="87">
        <f>J65+J68</f>
        <v>292.63</v>
      </c>
      <c r="K64" s="112">
        <f t="shared" si="1"/>
        <v>-292.63</v>
      </c>
      <c r="L64" s="87"/>
    </row>
    <row r="65" spans="1:12" ht="25.5">
      <c r="A65" s="115" t="s">
        <v>220</v>
      </c>
      <c r="B65" s="70" t="s">
        <v>154</v>
      </c>
      <c r="C65" s="70" t="s">
        <v>173</v>
      </c>
      <c r="D65" s="70" t="s">
        <v>173</v>
      </c>
      <c r="E65" s="70" t="s">
        <v>198</v>
      </c>
      <c r="F65" s="136"/>
      <c r="G65" s="113"/>
      <c r="H65" s="87"/>
      <c r="I65" s="87">
        <f t="shared" si="0"/>
        <v>454.84</v>
      </c>
      <c r="J65" s="87">
        <f>J66+J67+J71</f>
        <v>292.63</v>
      </c>
      <c r="K65" s="112">
        <f t="shared" si="1"/>
        <v>162.20999999999998</v>
      </c>
      <c r="L65" s="87">
        <f>L66+L67</f>
        <v>454.84</v>
      </c>
    </row>
    <row r="66" spans="1:12">
      <c r="A66" s="115" t="s">
        <v>199</v>
      </c>
      <c r="B66" s="70" t="s">
        <v>154</v>
      </c>
      <c r="C66" s="70" t="s">
        <v>173</v>
      </c>
      <c r="D66" s="70" t="s">
        <v>173</v>
      </c>
      <c r="E66" s="70" t="s">
        <v>198</v>
      </c>
      <c r="F66" s="139" t="s">
        <v>170</v>
      </c>
      <c r="G66" s="113"/>
      <c r="H66" s="87"/>
      <c r="I66" s="87">
        <f t="shared" ref="I66:I99" si="5">L66-H66</f>
        <v>349.34</v>
      </c>
      <c r="J66" s="87">
        <v>224.75</v>
      </c>
      <c r="K66" s="112">
        <f t="shared" si="1"/>
        <v>124.58999999999997</v>
      </c>
      <c r="L66" s="87">
        <v>349.34</v>
      </c>
    </row>
    <row r="67" spans="1:12" ht="38.25">
      <c r="A67" s="115" t="s">
        <v>221</v>
      </c>
      <c r="B67" s="70" t="s">
        <v>154</v>
      </c>
      <c r="C67" s="70" t="s">
        <v>173</v>
      </c>
      <c r="D67" s="70" t="s">
        <v>173</v>
      </c>
      <c r="E67" s="70" t="s">
        <v>198</v>
      </c>
      <c r="F67" s="139" t="s">
        <v>200</v>
      </c>
      <c r="G67" s="113"/>
      <c r="H67" s="87"/>
      <c r="I67" s="87">
        <f t="shared" si="5"/>
        <v>105.5</v>
      </c>
      <c r="J67" s="87">
        <v>67.88</v>
      </c>
      <c r="K67" s="112">
        <f t="shared" si="1"/>
        <v>37.620000000000005</v>
      </c>
      <c r="L67" s="87">
        <v>105.5</v>
      </c>
    </row>
    <row r="68" spans="1:12" hidden="1">
      <c r="A68" s="92" t="s">
        <v>222</v>
      </c>
      <c r="B68" s="70" t="s">
        <v>154</v>
      </c>
      <c r="C68" s="70" t="s">
        <v>173</v>
      </c>
      <c r="D68" s="70" t="s">
        <v>173</v>
      </c>
      <c r="E68" s="70" t="s">
        <v>223</v>
      </c>
      <c r="F68" s="136"/>
      <c r="G68" s="113"/>
      <c r="H68" s="87"/>
      <c r="I68" s="87">
        <f t="shared" si="5"/>
        <v>0</v>
      </c>
      <c r="J68" s="87">
        <f>J69</f>
        <v>0</v>
      </c>
      <c r="K68" s="112">
        <f t="shared" si="1"/>
        <v>0</v>
      </c>
      <c r="L68" s="87">
        <f>L69</f>
        <v>0</v>
      </c>
    </row>
    <row r="69" spans="1:12" ht="25.5" hidden="1">
      <c r="A69" s="92" t="s">
        <v>171</v>
      </c>
      <c r="B69" s="70" t="s">
        <v>154</v>
      </c>
      <c r="C69" s="70" t="s">
        <v>173</v>
      </c>
      <c r="D69" s="70" t="s">
        <v>173</v>
      </c>
      <c r="E69" s="70" t="s">
        <v>223</v>
      </c>
      <c r="F69" s="136" t="s">
        <v>165</v>
      </c>
      <c r="G69" s="113"/>
      <c r="H69" s="87"/>
      <c r="I69" s="87">
        <f t="shared" si="5"/>
        <v>0</v>
      </c>
      <c r="J69" s="87">
        <v>0</v>
      </c>
      <c r="K69" s="112">
        <f t="shared" si="1"/>
        <v>0</v>
      </c>
      <c r="L69" s="87">
        <v>0</v>
      </c>
    </row>
    <row r="70" spans="1:12">
      <c r="A70" s="92" t="s">
        <v>222</v>
      </c>
      <c r="B70" s="70" t="s">
        <v>154</v>
      </c>
      <c r="C70" s="70" t="s">
        <v>173</v>
      </c>
      <c r="D70" s="70" t="s">
        <v>173</v>
      </c>
      <c r="E70" s="70" t="s">
        <v>243</v>
      </c>
      <c r="F70" s="136"/>
      <c r="G70" s="113"/>
      <c r="H70" s="87"/>
      <c r="I70" s="87"/>
      <c r="J70" s="87"/>
      <c r="K70" s="112"/>
      <c r="L70" s="87">
        <f>L71</f>
        <v>10</v>
      </c>
    </row>
    <row r="71" spans="1:12" ht="25.5">
      <c r="A71" s="92" t="s">
        <v>171</v>
      </c>
      <c r="B71" s="70" t="s">
        <v>154</v>
      </c>
      <c r="C71" s="70" t="s">
        <v>173</v>
      </c>
      <c r="D71" s="70" t="s">
        <v>173</v>
      </c>
      <c r="E71" s="70" t="s">
        <v>243</v>
      </c>
      <c r="F71" s="136" t="s">
        <v>165</v>
      </c>
      <c r="G71" s="113"/>
      <c r="H71" s="87"/>
      <c r="I71" s="87"/>
      <c r="J71" s="87"/>
      <c r="K71" s="112">
        <f t="shared" si="1"/>
        <v>10</v>
      </c>
      <c r="L71" s="87">
        <v>10</v>
      </c>
    </row>
    <row r="72" spans="1:12" ht="19.5" customHeight="1">
      <c r="A72" s="127" t="s">
        <v>281</v>
      </c>
      <c r="B72" s="70" t="s">
        <v>154</v>
      </c>
      <c r="C72" s="70" t="s">
        <v>175</v>
      </c>
      <c r="D72" s="70"/>
      <c r="E72" s="70"/>
      <c r="F72" s="136"/>
      <c r="G72" s="113" t="e">
        <f>G73</f>
        <v>#REF!</v>
      </c>
      <c r="H72" s="87" t="e">
        <f>H73</f>
        <v>#REF!</v>
      </c>
      <c r="I72" s="87" t="e">
        <f t="shared" si="5"/>
        <v>#REF!</v>
      </c>
      <c r="J72" s="87">
        <f>J73</f>
        <v>51.8</v>
      </c>
      <c r="K72" s="112">
        <f t="shared" si="1"/>
        <v>2207.9199999999996</v>
      </c>
      <c r="L72" s="87">
        <f>L73</f>
        <v>2259.7199999999998</v>
      </c>
    </row>
    <row r="73" spans="1:12">
      <c r="A73" s="114" t="s">
        <v>176</v>
      </c>
      <c r="B73" s="70" t="s">
        <v>154</v>
      </c>
      <c r="C73" s="70" t="s">
        <v>175</v>
      </c>
      <c r="D73" s="70" t="s">
        <v>155</v>
      </c>
      <c r="E73" s="70"/>
      <c r="F73" s="136"/>
      <c r="G73" s="113" t="e">
        <f>#REF!+#REF!</f>
        <v>#REF!</v>
      </c>
      <c r="H73" s="87" t="e">
        <f>#REF!</f>
        <v>#REF!</v>
      </c>
      <c r="I73" s="87" t="e">
        <f t="shared" si="5"/>
        <v>#REF!</v>
      </c>
      <c r="J73" s="87">
        <f>J76</f>
        <v>51.8</v>
      </c>
      <c r="K73" s="112">
        <f t="shared" si="1"/>
        <v>2207.9199999999996</v>
      </c>
      <c r="L73" s="87">
        <f>L76+L78+L79+L80</f>
        <v>2259.7199999999998</v>
      </c>
    </row>
    <row r="74" spans="1:12">
      <c r="A74" s="92" t="s">
        <v>224</v>
      </c>
      <c r="B74" s="70" t="s">
        <v>154</v>
      </c>
      <c r="C74" s="70" t="s">
        <v>175</v>
      </c>
      <c r="D74" s="70" t="s">
        <v>155</v>
      </c>
      <c r="E74" s="70" t="s">
        <v>201</v>
      </c>
      <c r="F74" s="136"/>
      <c r="G74" s="113"/>
      <c r="H74" s="87"/>
      <c r="I74" s="87"/>
      <c r="J74" s="87"/>
      <c r="K74" s="112"/>
      <c r="L74" s="87">
        <f>L75</f>
        <v>2259.7199999999998</v>
      </c>
    </row>
    <row r="75" spans="1:12">
      <c r="A75" s="92" t="s">
        <v>225</v>
      </c>
      <c r="B75" s="70" t="s">
        <v>154</v>
      </c>
      <c r="C75" s="70" t="s">
        <v>175</v>
      </c>
      <c r="D75" s="70" t="s">
        <v>155</v>
      </c>
      <c r="E75" s="70" t="s">
        <v>288</v>
      </c>
      <c r="F75" s="136"/>
      <c r="G75" s="113"/>
      <c r="H75" s="87"/>
      <c r="I75" s="87"/>
      <c r="J75" s="87"/>
      <c r="K75" s="112"/>
      <c r="L75" s="87">
        <f>L76+L78+L79+L80</f>
        <v>2259.7199999999998</v>
      </c>
    </row>
    <row r="76" spans="1:12" ht="25.5">
      <c r="A76" s="92" t="s">
        <v>171</v>
      </c>
      <c r="B76" s="70" t="s">
        <v>154</v>
      </c>
      <c r="C76" s="70" t="s">
        <v>175</v>
      </c>
      <c r="D76" s="70" t="s">
        <v>155</v>
      </c>
      <c r="E76" s="70" t="s">
        <v>288</v>
      </c>
      <c r="F76" s="136" t="s">
        <v>165</v>
      </c>
      <c r="G76" s="113"/>
      <c r="H76" s="87"/>
      <c r="I76" s="87">
        <f t="shared" si="5"/>
        <v>2199.7199999999998</v>
      </c>
      <c r="J76" s="87">
        <f>J81</f>
        <v>51.8</v>
      </c>
      <c r="K76" s="112">
        <f t="shared" si="1"/>
        <v>2147.9199999999996</v>
      </c>
      <c r="L76" s="87">
        <v>2199.7199999999998</v>
      </c>
    </row>
    <row r="77" spans="1:12" ht="25.5" hidden="1">
      <c r="A77" s="115" t="s">
        <v>220</v>
      </c>
      <c r="B77" s="70" t="s">
        <v>154</v>
      </c>
      <c r="C77" s="70" t="s">
        <v>175</v>
      </c>
      <c r="D77" s="70" t="s">
        <v>155</v>
      </c>
      <c r="E77" s="70" t="s">
        <v>235</v>
      </c>
      <c r="F77" s="136"/>
      <c r="G77" s="113"/>
      <c r="H77" s="87"/>
      <c r="I77" s="87">
        <f t="shared" si="5"/>
        <v>60</v>
      </c>
      <c r="J77" s="87">
        <f>J78+J79</f>
        <v>0</v>
      </c>
      <c r="K77" s="112"/>
      <c r="L77" s="87">
        <f>L78+L79+L80</f>
        <v>60</v>
      </c>
    </row>
    <row r="78" spans="1:12">
      <c r="A78" s="144" t="s">
        <v>166</v>
      </c>
      <c r="B78" s="70" t="s">
        <v>154</v>
      </c>
      <c r="C78" s="70" t="s">
        <v>175</v>
      </c>
      <c r="D78" s="70" t="s">
        <v>155</v>
      </c>
      <c r="E78" s="70" t="s">
        <v>271</v>
      </c>
      <c r="F78" s="139" t="s">
        <v>167</v>
      </c>
      <c r="G78" s="113"/>
      <c r="H78" s="87"/>
      <c r="I78" s="87">
        <f t="shared" ref="I78:I79" si="6">L78-H78</f>
        <v>20</v>
      </c>
      <c r="J78" s="87">
        <v>0</v>
      </c>
      <c r="K78" s="112"/>
      <c r="L78" s="87">
        <v>20</v>
      </c>
    </row>
    <row r="79" spans="1:12">
      <c r="A79" s="144" t="s">
        <v>213</v>
      </c>
      <c r="B79" s="70" t="s">
        <v>154</v>
      </c>
      <c r="C79" s="70" t="s">
        <v>175</v>
      </c>
      <c r="D79" s="70" t="s">
        <v>155</v>
      </c>
      <c r="E79" s="70" t="s">
        <v>271</v>
      </c>
      <c r="F79" s="139" t="s">
        <v>168</v>
      </c>
      <c r="G79" s="113"/>
      <c r="H79" s="87"/>
      <c r="I79" s="87">
        <f t="shared" si="6"/>
        <v>20</v>
      </c>
      <c r="J79" s="87">
        <v>0</v>
      </c>
      <c r="K79" s="112">
        <f t="shared" si="1"/>
        <v>20</v>
      </c>
      <c r="L79" s="87">
        <v>20</v>
      </c>
    </row>
    <row r="80" spans="1:12">
      <c r="A80" s="144" t="s">
        <v>289</v>
      </c>
      <c r="B80" s="70" t="s">
        <v>154</v>
      </c>
      <c r="C80" s="70" t="s">
        <v>175</v>
      </c>
      <c r="D80" s="70" t="s">
        <v>155</v>
      </c>
      <c r="E80" s="70" t="s">
        <v>271</v>
      </c>
      <c r="F80" s="139" t="s">
        <v>245</v>
      </c>
      <c r="G80" s="113"/>
      <c r="H80" s="87"/>
      <c r="I80" s="87"/>
      <c r="J80" s="87"/>
      <c r="K80" s="112">
        <f t="shared" si="1"/>
        <v>20</v>
      </c>
      <c r="L80" s="87">
        <v>20</v>
      </c>
    </row>
    <row r="81" spans="1:12" hidden="1">
      <c r="A81" s="92" t="s">
        <v>225</v>
      </c>
      <c r="B81" s="70" t="s">
        <v>154</v>
      </c>
      <c r="C81" s="70" t="s">
        <v>175</v>
      </c>
      <c r="D81" s="70" t="s">
        <v>155</v>
      </c>
      <c r="E81" s="70" t="s">
        <v>226</v>
      </c>
      <c r="F81" s="136"/>
      <c r="G81" s="113"/>
      <c r="H81" s="87"/>
      <c r="I81" s="87">
        <f t="shared" si="5"/>
        <v>168.5</v>
      </c>
      <c r="J81" s="87">
        <f>J82</f>
        <v>51.8</v>
      </c>
      <c r="K81" s="112">
        <f t="shared" si="1"/>
        <v>116.7</v>
      </c>
      <c r="L81" s="87">
        <f>L82</f>
        <v>168.5</v>
      </c>
    </row>
    <row r="82" spans="1:12" ht="25.5" hidden="1">
      <c r="A82" s="92" t="s">
        <v>171</v>
      </c>
      <c r="B82" s="70" t="s">
        <v>154</v>
      </c>
      <c r="C82" s="70" t="s">
        <v>175</v>
      </c>
      <c r="D82" s="70" t="s">
        <v>155</v>
      </c>
      <c r="E82" s="70" t="s">
        <v>271</v>
      </c>
      <c r="F82" s="136" t="s">
        <v>165</v>
      </c>
      <c r="G82" s="113"/>
      <c r="H82" s="87"/>
      <c r="I82" s="87">
        <f t="shared" si="5"/>
        <v>168.5</v>
      </c>
      <c r="J82" s="87">
        <v>51.8</v>
      </c>
      <c r="K82" s="112">
        <f t="shared" si="1"/>
        <v>116.7</v>
      </c>
      <c r="L82" s="87">
        <v>168.5</v>
      </c>
    </row>
    <row r="83" spans="1:12">
      <c r="A83" s="127" t="s">
        <v>177</v>
      </c>
      <c r="B83" s="70" t="s">
        <v>154</v>
      </c>
      <c r="C83" s="70" t="s">
        <v>169</v>
      </c>
      <c r="D83" s="70"/>
      <c r="E83" s="70"/>
      <c r="F83" s="136"/>
      <c r="G83" s="113" t="e">
        <f>G84+G87</f>
        <v>#REF!</v>
      </c>
      <c r="H83" s="87" t="e">
        <f>H84+H87</f>
        <v>#REF!</v>
      </c>
      <c r="I83" s="87" t="e">
        <f t="shared" si="5"/>
        <v>#REF!</v>
      </c>
      <c r="J83" s="87">
        <f>J84+J87</f>
        <v>584.96</v>
      </c>
      <c r="K83" s="112">
        <f t="shared" si="1"/>
        <v>324.71999999999991</v>
      </c>
      <c r="L83" s="87">
        <f>L84+L87</f>
        <v>909.68</v>
      </c>
    </row>
    <row r="84" spans="1:12" hidden="1">
      <c r="A84" s="114" t="s">
        <v>109</v>
      </c>
      <c r="B84" s="70" t="s">
        <v>154</v>
      </c>
      <c r="C84" s="70" t="s">
        <v>169</v>
      </c>
      <c r="D84" s="70" t="s">
        <v>157</v>
      </c>
      <c r="E84" s="70"/>
      <c r="F84" s="136"/>
      <c r="G84" s="113" t="e">
        <f>#REF!+G85</f>
        <v>#REF!</v>
      </c>
      <c r="H84" s="87">
        <f>H85</f>
        <v>0</v>
      </c>
      <c r="I84" s="87">
        <f t="shared" si="5"/>
        <v>0</v>
      </c>
      <c r="J84" s="87">
        <f>J85</f>
        <v>0</v>
      </c>
      <c r="K84" s="112">
        <f t="shared" si="1"/>
        <v>0</v>
      </c>
      <c r="L84" s="87">
        <f>L85</f>
        <v>0</v>
      </c>
    </row>
    <row r="85" spans="1:12" ht="25.5" hidden="1">
      <c r="A85" s="68" t="s">
        <v>227</v>
      </c>
      <c r="B85" s="70" t="s">
        <v>154</v>
      </c>
      <c r="C85" s="70" t="s">
        <v>169</v>
      </c>
      <c r="D85" s="70" t="s">
        <v>157</v>
      </c>
      <c r="E85" s="70" t="s">
        <v>203</v>
      </c>
      <c r="F85" s="136"/>
      <c r="G85" s="113">
        <f>G86</f>
        <v>0</v>
      </c>
      <c r="H85" s="87">
        <f>H86</f>
        <v>0</v>
      </c>
      <c r="I85" s="87">
        <f t="shared" si="5"/>
        <v>0</v>
      </c>
      <c r="J85" s="87">
        <f>J86</f>
        <v>0</v>
      </c>
      <c r="K85" s="112">
        <f t="shared" si="1"/>
        <v>0</v>
      </c>
      <c r="L85" s="87">
        <f>L86</f>
        <v>0</v>
      </c>
    </row>
    <row r="86" spans="1:12" ht="25.5" hidden="1">
      <c r="A86" s="92" t="s">
        <v>171</v>
      </c>
      <c r="B86" s="70" t="s">
        <v>154</v>
      </c>
      <c r="C86" s="70" t="s">
        <v>169</v>
      </c>
      <c r="D86" s="70" t="s">
        <v>157</v>
      </c>
      <c r="E86" s="70" t="s">
        <v>203</v>
      </c>
      <c r="F86" s="136" t="s">
        <v>165</v>
      </c>
      <c r="G86" s="113"/>
      <c r="H86" s="87">
        <f>G86</f>
        <v>0</v>
      </c>
      <c r="I86" s="87">
        <f t="shared" si="5"/>
        <v>0</v>
      </c>
      <c r="J86" s="87">
        <v>0</v>
      </c>
      <c r="K86" s="112">
        <f t="shared" si="1"/>
        <v>0</v>
      </c>
      <c r="L86" s="87">
        <v>0</v>
      </c>
    </row>
    <row r="87" spans="1:12" hidden="1">
      <c r="A87" s="114" t="s">
        <v>113</v>
      </c>
      <c r="B87" s="70" t="s">
        <v>154</v>
      </c>
      <c r="C87" s="70" t="s">
        <v>169</v>
      </c>
      <c r="D87" s="70"/>
      <c r="E87" s="70"/>
      <c r="F87" s="136"/>
      <c r="G87" s="113" t="e">
        <f>#REF!+G88</f>
        <v>#REF!</v>
      </c>
      <c r="H87" s="87" t="e">
        <f>H88</f>
        <v>#REF!</v>
      </c>
      <c r="I87" s="87" t="e">
        <f t="shared" si="5"/>
        <v>#REF!</v>
      </c>
      <c r="J87" s="87">
        <f>J89</f>
        <v>584.96</v>
      </c>
      <c r="K87" s="112">
        <f t="shared" si="1"/>
        <v>324.71999999999991</v>
      </c>
      <c r="L87" s="87">
        <f>L89</f>
        <v>909.68</v>
      </c>
    </row>
    <row r="88" spans="1:12" ht="51" hidden="1">
      <c r="A88" s="68" t="s">
        <v>252</v>
      </c>
      <c r="B88" s="70" t="s">
        <v>154</v>
      </c>
      <c r="C88" s="70" t="s">
        <v>169</v>
      </c>
      <c r="D88" s="70" t="s">
        <v>164</v>
      </c>
      <c r="E88" s="70"/>
      <c r="F88" s="136"/>
      <c r="G88" s="113" t="e">
        <f>#REF!</f>
        <v>#REF!</v>
      </c>
      <c r="H88" s="87" t="e">
        <f>#REF!</f>
        <v>#REF!</v>
      </c>
      <c r="I88" s="87" t="e">
        <f t="shared" si="5"/>
        <v>#REF!</v>
      </c>
      <c r="J88" s="87">
        <f>J89</f>
        <v>584.96</v>
      </c>
      <c r="K88" s="112">
        <f t="shared" si="1"/>
        <v>324.71999999999991</v>
      </c>
      <c r="L88" s="87">
        <f>L89</f>
        <v>909.68</v>
      </c>
    </row>
    <row r="89" spans="1:12">
      <c r="A89" s="68" t="s">
        <v>294</v>
      </c>
      <c r="B89" s="70" t="s">
        <v>154</v>
      </c>
      <c r="C89" s="70" t="s">
        <v>169</v>
      </c>
      <c r="D89" s="70" t="s">
        <v>164</v>
      </c>
      <c r="E89" s="70"/>
      <c r="F89" s="136"/>
      <c r="G89" s="113"/>
      <c r="H89" s="87"/>
      <c r="I89" s="87">
        <f t="shared" si="5"/>
        <v>909.68</v>
      </c>
      <c r="J89" s="87">
        <f>J90</f>
        <v>584.96</v>
      </c>
      <c r="K89" s="112">
        <f t="shared" ref="K89:K99" si="7">L89-J89</f>
        <v>324.71999999999991</v>
      </c>
      <c r="L89" s="87">
        <f>L90</f>
        <v>909.68</v>
      </c>
    </row>
    <row r="90" spans="1:12">
      <c r="A90" s="68" t="s">
        <v>228</v>
      </c>
      <c r="B90" s="70" t="s">
        <v>154</v>
      </c>
      <c r="C90" s="70" t="s">
        <v>169</v>
      </c>
      <c r="D90" s="70" t="s">
        <v>164</v>
      </c>
      <c r="E90" s="70" t="s">
        <v>202</v>
      </c>
      <c r="F90" s="136"/>
      <c r="G90" s="113"/>
      <c r="H90" s="87"/>
      <c r="I90" s="87">
        <f t="shared" si="5"/>
        <v>909.68</v>
      </c>
      <c r="J90" s="87">
        <f>J91</f>
        <v>584.96</v>
      </c>
      <c r="K90" s="112">
        <f t="shared" si="7"/>
        <v>324.71999999999991</v>
      </c>
      <c r="L90" s="87">
        <f>L91</f>
        <v>909.68</v>
      </c>
    </row>
    <row r="91" spans="1:12" ht="25.5">
      <c r="A91" s="115" t="s">
        <v>229</v>
      </c>
      <c r="B91" s="70" t="s">
        <v>154</v>
      </c>
      <c r="C91" s="70" t="s">
        <v>169</v>
      </c>
      <c r="D91" s="70" t="s">
        <v>164</v>
      </c>
      <c r="E91" s="70" t="s">
        <v>230</v>
      </c>
      <c r="F91" s="136"/>
      <c r="G91" s="113"/>
      <c r="H91" s="87"/>
      <c r="I91" s="87">
        <f t="shared" si="5"/>
        <v>909.68</v>
      </c>
      <c r="J91" s="87">
        <f>J92+J93</f>
        <v>584.96</v>
      </c>
      <c r="K91" s="112">
        <f t="shared" si="7"/>
        <v>324.71999999999991</v>
      </c>
      <c r="L91" s="87">
        <f>L92+L93</f>
        <v>909.68</v>
      </c>
    </row>
    <row r="92" spans="1:12">
      <c r="A92" s="115" t="s">
        <v>199</v>
      </c>
      <c r="B92" s="70" t="s">
        <v>154</v>
      </c>
      <c r="C92" s="70" t="s">
        <v>169</v>
      </c>
      <c r="D92" s="70" t="s">
        <v>164</v>
      </c>
      <c r="E92" s="70" t="s">
        <v>230</v>
      </c>
      <c r="F92" s="139" t="s">
        <v>170</v>
      </c>
      <c r="G92" s="113"/>
      <c r="H92" s="87"/>
      <c r="I92" s="87">
        <f t="shared" si="5"/>
        <v>698.68</v>
      </c>
      <c r="J92" s="87">
        <v>449.28</v>
      </c>
      <c r="K92" s="112">
        <f t="shared" si="7"/>
        <v>249.39999999999998</v>
      </c>
      <c r="L92" s="87">
        <v>698.68</v>
      </c>
    </row>
    <row r="93" spans="1:12" ht="38.25">
      <c r="A93" s="115" t="s">
        <v>221</v>
      </c>
      <c r="B93" s="70" t="s">
        <v>154</v>
      </c>
      <c r="C93" s="70" t="s">
        <v>169</v>
      </c>
      <c r="D93" s="70" t="s">
        <v>164</v>
      </c>
      <c r="E93" s="70" t="s">
        <v>230</v>
      </c>
      <c r="F93" s="139" t="s">
        <v>200</v>
      </c>
      <c r="G93" s="113"/>
      <c r="H93" s="87"/>
      <c r="I93" s="87">
        <f t="shared" si="5"/>
        <v>211</v>
      </c>
      <c r="J93" s="87">
        <v>135.68</v>
      </c>
      <c r="K93" s="112">
        <f t="shared" si="7"/>
        <v>75.319999999999993</v>
      </c>
      <c r="L93" s="87">
        <v>211</v>
      </c>
    </row>
    <row r="94" spans="1:12" ht="51" hidden="1">
      <c r="A94" s="55" t="s">
        <v>252</v>
      </c>
      <c r="B94" s="70" t="s">
        <v>154</v>
      </c>
      <c r="C94" s="70" t="s">
        <v>169</v>
      </c>
      <c r="D94" s="70" t="s">
        <v>164</v>
      </c>
      <c r="E94" s="70"/>
      <c r="F94" s="139"/>
      <c r="G94" s="113"/>
      <c r="H94" s="87"/>
      <c r="I94" s="87"/>
      <c r="J94" s="121">
        <f t="shared" ref="J94" si="8">J95+J96</f>
        <v>0</v>
      </c>
      <c r="K94" s="112">
        <f t="shared" si="7"/>
        <v>0</v>
      </c>
      <c r="L94" s="87">
        <f>L95+L96</f>
        <v>0</v>
      </c>
    </row>
    <row r="95" spans="1:12" hidden="1">
      <c r="A95" s="71" t="s">
        <v>199</v>
      </c>
      <c r="B95" s="70" t="s">
        <v>154</v>
      </c>
      <c r="C95" s="70" t="s">
        <v>169</v>
      </c>
      <c r="D95" s="70" t="s">
        <v>164</v>
      </c>
      <c r="E95" s="70" t="s">
        <v>254</v>
      </c>
      <c r="F95" s="139" t="s">
        <v>170</v>
      </c>
      <c r="G95" s="113"/>
      <c r="H95" s="87"/>
      <c r="I95" s="87"/>
      <c r="J95" s="87"/>
      <c r="K95" s="112">
        <f t="shared" si="7"/>
        <v>0</v>
      </c>
      <c r="L95" s="87"/>
    </row>
    <row r="96" spans="1:12" ht="38.25" hidden="1">
      <c r="A96" s="71" t="s">
        <v>221</v>
      </c>
      <c r="B96" s="70" t="s">
        <v>154</v>
      </c>
      <c r="C96" s="70" t="s">
        <v>169</v>
      </c>
      <c r="D96" s="70" t="s">
        <v>164</v>
      </c>
      <c r="E96" s="70" t="s">
        <v>254</v>
      </c>
      <c r="F96" s="139" t="s">
        <v>200</v>
      </c>
      <c r="G96" s="113"/>
      <c r="H96" s="87"/>
      <c r="I96" s="87"/>
      <c r="J96" s="87"/>
      <c r="K96" s="112">
        <f t="shared" si="7"/>
        <v>0</v>
      </c>
      <c r="L96" s="87"/>
    </row>
    <row r="97" spans="1:16">
      <c r="A97" s="68" t="s">
        <v>178</v>
      </c>
      <c r="B97" s="70" t="s">
        <v>154</v>
      </c>
      <c r="C97" s="70" t="s">
        <v>179</v>
      </c>
      <c r="D97" s="70" t="s">
        <v>179</v>
      </c>
      <c r="E97" s="70" t="s">
        <v>253</v>
      </c>
      <c r="F97" s="136" t="s">
        <v>158</v>
      </c>
      <c r="G97" s="113">
        <v>0</v>
      </c>
      <c r="H97" s="87">
        <v>139.80000000000001</v>
      </c>
      <c r="I97" s="87">
        <f t="shared" si="5"/>
        <v>-139.80000000000001</v>
      </c>
      <c r="J97" s="87">
        <v>102.7</v>
      </c>
      <c r="K97" s="112">
        <f t="shared" si="7"/>
        <v>-102.7</v>
      </c>
      <c r="L97" s="87"/>
    </row>
    <row r="98" spans="1:16" hidden="1">
      <c r="A98" s="68" t="s">
        <v>178</v>
      </c>
      <c r="B98" s="68"/>
      <c r="C98" s="70"/>
      <c r="D98" s="70"/>
      <c r="E98" s="70"/>
      <c r="F98" s="136"/>
      <c r="G98" s="113"/>
      <c r="H98" s="87"/>
      <c r="I98" s="87">
        <f t="shared" si="5"/>
        <v>0</v>
      </c>
      <c r="J98" s="87"/>
      <c r="K98" s="112">
        <f t="shared" si="7"/>
        <v>0</v>
      </c>
      <c r="L98" s="87"/>
    </row>
    <row r="99" spans="1:16">
      <c r="A99" s="158" t="s">
        <v>28</v>
      </c>
      <c r="B99" s="158"/>
      <c r="C99" s="158"/>
      <c r="D99" s="158"/>
      <c r="E99" s="158"/>
      <c r="F99" s="158"/>
      <c r="G99" s="113" t="e">
        <f>G7+G43+#REF!+G55+G61+G72+G83+G97</f>
        <v>#REF!</v>
      </c>
      <c r="H99" s="117" t="e">
        <f>H7+H43+H55+H61+H72+H83+H97</f>
        <v>#REF!</v>
      </c>
      <c r="I99" s="87" t="e">
        <f t="shared" si="5"/>
        <v>#REF!</v>
      </c>
      <c r="J99" s="87">
        <f>J7+J43+J61+J72+J83+J94+J97+J55</f>
        <v>4217.7</v>
      </c>
      <c r="K99" s="112">
        <f t="shared" si="7"/>
        <v>4890.79</v>
      </c>
      <c r="L99" s="87">
        <f>L83+L72+L61+L43+L8+L57+L49</f>
        <v>9108.49</v>
      </c>
      <c r="O99" s="122"/>
      <c r="P99" s="122"/>
    </row>
    <row r="100" spans="1:16">
      <c r="H100" s="72">
        <v>5067.6000000000004</v>
      </c>
    </row>
    <row r="101" spans="1:16">
      <c r="H101" s="74" t="e">
        <f>H100-H99</f>
        <v>#REF!</v>
      </c>
      <c r="O101" s="122"/>
    </row>
    <row r="106" spans="1:16">
      <c r="I106" s="75"/>
      <c r="J106" s="75"/>
      <c r="K106" s="75"/>
      <c r="L106" s="76"/>
    </row>
  </sheetData>
  <mergeCells count="4">
    <mergeCell ref="N1:O1"/>
    <mergeCell ref="A3:I3"/>
    <mergeCell ref="A99:F99"/>
    <mergeCell ref="F1:M1"/>
  </mergeCells>
  <pageMargins left="1.1417322834645669" right="0.19685039370078741" top="0.59055118110236227" bottom="0.27559055118110237" header="0.31496062992125984" footer="0.31496062992125984"/>
  <pageSetup paperSize="9" scale="73" fitToHeight="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Приложение 3</vt:lpstr>
      <vt:lpstr>ПРиложение 4</vt:lpstr>
      <vt:lpstr>Приложение 5</vt:lpstr>
      <vt:lpstr>'Приложение 3'!Область_печати</vt:lpstr>
      <vt:lpstr>'ПРиложение 4'!Область_печати</vt:lpstr>
      <vt:lpstr>'Приложение 5'!Область_печати</vt:lpstr>
    </vt:vector>
  </TitlesOfParts>
  <Company>MINFIN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Neybauer</dc:creator>
  <cp:lastModifiedBy>работа</cp:lastModifiedBy>
  <cp:lastPrinted>2020-06-17T03:01:17Z</cp:lastPrinted>
  <dcterms:created xsi:type="dcterms:W3CDTF">2007-09-12T09:25:25Z</dcterms:created>
  <dcterms:modified xsi:type="dcterms:W3CDTF">2020-06-17T03:11:58Z</dcterms:modified>
</cp:coreProperties>
</file>