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803"/>
  </bookViews>
  <sheets>
    <sheet name="Приложение 1" sheetId="17" r:id="rId1"/>
    <sheet name="Приложение 2" sheetId="15" r:id="rId2"/>
    <sheet name="Приложение 3" sheetId="18" r:id="rId3"/>
    <sheet name="Приложение 4" sheetId="19" r:id="rId4"/>
    <sheet name="Приложение 5" sheetId="20" r:id="rId5"/>
    <sheet name="Приложение 6" sheetId="30" r:id="rId6"/>
    <sheet name="Приложение 7" sheetId="51" r:id="rId7"/>
    <sheet name="Приложение 8" sheetId="54" r:id="rId8"/>
    <sheet name="Приложение 9" sheetId="55" r:id="rId9"/>
    <sheet name="Приложение 10" sheetId="56" r:id="rId10"/>
    <sheet name="Приложение 11" sheetId="52" r:id="rId11"/>
    <sheet name="Приложение 12" sheetId="53" r:id="rId12"/>
    <sheet name="Лист1" sheetId="57" r:id="rId13"/>
  </sheets>
  <definedNames>
    <definedName name="_Toc105952697" localSheetId="4">'Приложение 5'!#REF!</definedName>
    <definedName name="_Toc105952698" localSheetId="4">'Приложение 5'!#REF!</definedName>
    <definedName name="_xlnm._FilterDatabase" localSheetId="9" hidden="1">'Приложение 10'!$A$6:$P$85</definedName>
    <definedName name="_xlnm._FilterDatabase" localSheetId="6" hidden="1">'Приложение 7'!$A$6:$O$100</definedName>
    <definedName name="_xlnm._FilterDatabase" localSheetId="7" hidden="1">'Приложение 8'!$A$6:$P$87</definedName>
    <definedName name="_xlnm._FilterDatabase" localSheetId="8" hidden="1">'Приложение 9'!$A$6:$K$93</definedName>
    <definedName name="_xlnm.Print_Area" localSheetId="0">'Приложение 1'!$A$1:$C$58</definedName>
    <definedName name="_xlnm.Print_Area" localSheetId="9">'Приложение 10'!$A$1:$N$86</definedName>
    <definedName name="_xlnm.Print_Area" localSheetId="11">#REF!</definedName>
    <definedName name="_xlnm.Print_Area" localSheetId="1">'Приложение 2'!$A$1:$C$8</definedName>
    <definedName name="_xlnm.Print_Area" localSheetId="2">'Приложение 3'!$A$1:$F$36</definedName>
    <definedName name="_xlnm.Print_Area" localSheetId="4">'Приложение 5'!$A$1:$C$64</definedName>
    <definedName name="_xlnm.Print_Area" localSheetId="5">'Приложение 6'!$A$1:$D$69</definedName>
    <definedName name="_xlnm.Print_Area" localSheetId="6">'Приложение 7'!$A$1:$L$99</definedName>
    <definedName name="_xlnm.Print_Area" localSheetId="7">'Приложение 8'!$A$1:$M$86</definedName>
    <definedName name="_xlnm.Print_Area" localSheetId="8">'Приложение 9'!$A$1:$I$100</definedName>
    <definedName name="_xlnm.Print_Area">#REF!</definedName>
    <definedName name="п" localSheetId="9">#REF!</definedName>
    <definedName name="п" localSheetId="11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8">#REF!</definedName>
    <definedName name="пр">#REF!</definedName>
    <definedName name="приложение8" localSheetId="9">#REF!</definedName>
    <definedName name="приложение8" localSheetId="11">#REF!</definedName>
    <definedName name="приложение8" localSheetId="6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25725"/>
</workbook>
</file>

<file path=xl/calcChain.xml><?xml version="1.0" encoding="utf-8"?>
<calcChain xmlns="http://schemas.openxmlformats.org/spreadsheetml/2006/main">
  <c r="H50" i="55"/>
  <c r="H42"/>
  <c r="L52" i="51"/>
  <c r="L50"/>
  <c r="L42"/>
  <c r="H45" i="55"/>
  <c r="D10" i="53" l="1"/>
  <c r="C10"/>
  <c r="K85" i="56"/>
  <c r="I85"/>
  <c r="K84"/>
  <c r="I84"/>
  <c r="K83"/>
  <c r="K82"/>
  <c r="M81"/>
  <c r="L81"/>
  <c r="K81"/>
  <c r="J81"/>
  <c r="K80"/>
  <c r="I80"/>
  <c r="K79"/>
  <c r="I79"/>
  <c r="M78"/>
  <c r="L78"/>
  <c r="K78"/>
  <c r="J78"/>
  <c r="J77" s="1"/>
  <c r="J76" s="1"/>
  <c r="I78"/>
  <c r="M77"/>
  <c r="L77"/>
  <c r="I77"/>
  <c r="M76"/>
  <c r="M75" s="1"/>
  <c r="I75" s="1"/>
  <c r="I76"/>
  <c r="H75"/>
  <c r="G75"/>
  <c r="M74"/>
  <c r="I74"/>
  <c r="H74"/>
  <c r="G74"/>
  <c r="K73"/>
  <c r="I73"/>
  <c r="H73"/>
  <c r="H72" s="1"/>
  <c r="M72"/>
  <c r="L72"/>
  <c r="K72"/>
  <c r="J72"/>
  <c r="G72"/>
  <c r="G71" s="1"/>
  <c r="G70" s="1"/>
  <c r="M71"/>
  <c r="M70" s="1"/>
  <c r="L71"/>
  <c r="K71" s="1"/>
  <c r="J71"/>
  <c r="K69"/>
  <c r="I69"/>
  <c r="M68"/>
  <c r="M67" s="1"/>
  <c r="L68"/>
  <c r="J68"/>
  <c r="J67" s="1"/>
  <c r="J66" s="1"/>
  <c r="J65" s="1"/>
  <c r="H66"/>
  <c r="H65" s="1"/>
  <c r="G66"/>
  <c r="G65"/>
  <c r="K64"/>
  <c r="I64"/>
  <c r="M63"/>
  <c r="I63" s="1"/>
  <c r="L63"/>
  <c r="J63"/>
  <c r="J59" s="1"/>
  <c r="J58" s="1"/>
  <c r="J57" s="1"/>
  <c r="J56" s="1"/>
  <c r="K62"/>
  <c r="I62"/>
  <c r="K61"/>
  <c r="I61"/>
  <c r="M60"/>
  <c r="M59" s="1"/>
  <c r="L60"/>
  <c r="J60"/>
  <c r="H57"/>
  <c r="H56" s="1"/>
  <c r="G57"/>
  <c r="G56"/>
  <c r="K55"/>
  <c r="I55"/>
  <c r="M54"/>
  <c r="L54"/>
  <c r="K54" s="1"/>
  <c r="J54"/>
  <c r="J53" s="1"/>
  <c r="J51" s="1"/>
  <c r="I54"/>
  <c r="M53"/>
  <c r="M51" s="1"/>
  <c r="I53"/>
  <c r="H53"/>
  <c r="H51" s="1"/>
  <c r="G53"/>
  <c r="G51" s="1"/>
  <c r="K52"/>
  <c r="I52"/>
  <c r="M49"/>
  <c r="M48" s="1"/>
  <c r="M47" s="1"/>
  <c r="L49"/>
  <c r="L48" s="1"/>
  <c r="L47" s="1"/>
  <c r="K46"/>
  <c r="I46"/>
  <c r="K45"/>
  <c r="I45"/>
  <c r="K44"/>
  <c r="I44"/>
  <c r="M43"/>
  <c r="M42" s="1"/>
  <c r="L43"/>
  <c r="K43" s="1"/>
  <c r="J43"/>
  <c r="J42"/>
  <c r="J41" s="1"/>
  <c r="H42"/>
  <c r="G42"/>
  <c r="H41"/>
  <c r="G41"/>
  <c r="M40"/>
  <c r="L40"/>
  <c r="L39" s="1"/>
  <c r="L35" s="1"/>
  <c r="K35" s="1"/>
  <c r="M39"/>
  <c r="K38"/>
  <c r="K37"/>
  <c r="M36"/>
  <c r="M35" s="1"/>
  <c r="L36"/>
  <c r="J35"/>
  <c r="K34"/>
  <c r="I34"/>
  <c r="M33"/>
  <c r="M32" s="1"/>
  <c r="I32" s="1"/>
  <c r="L33"/>
  <c r="K33" s="1"/>
  <c r="J33"/>
  <c r="J32" s="1"/>
  <c r="I33"/>
  <c r="G32"/>
  <c r="K31"/>
  <c r="I31"/>
  <c r="K30"/>
  <c r="I30"/>
  <c r="K29"/>
  <c r="I29"/>
  <c r="K28"/>
  <c r="I28"/>
  <c r="K27"/>
  <c r="I27"/>
  <c r="M26"/>
  <c r="L26"/>
  <c r="K26"/>
  <c r="J26"/>
  <c r="I26"/>
  <c r="K25"/>
  <c r="I25"/>
  <c r="K24"/>
  <c r="I24"/>
  <c r="M23"/>
  <c r="L23"/>
  <c r="K23" s="1"/>
  <c r="J23"/>
  <c r="J22" s="1"/>
  <c r="J21" s="1"/>
  <c r="J20" s="1"/>
  <c r="I23"/>
  <c r="M22"/>
  <c r="M21" s="1"/>
  <c r="H20"/>
  <c r="G20"/>
  <c r="K19"/>
  <c r="K18"/>
  <c r="M17"/>
  <c r="L17"/>
  <c r="K17" s="1"/>
  <c r="J17"/>
  <c r="M16"/>
  <c r="J16"/>
  <c r="M15"/>
  <c r="J15"/>
  <c r="M14"/>
  <c r="J14"/>
  <c r="I14"/>
  <c r="H14"/>
  <c r="H7" s="1"/>
  <c r="K13"/>
  <c r="I13"/>
  <c r="K12"/>
  <c r="I12"/>
  <c r="M11"/>
  <c r="L11"/>
  <c r="K11" s="1"/>
  <c r="J11"/>
  <c r="I11"/>
  <c r="M10"/>
  <c r="L10"/>
  <c r="K10"/>
  <c r="J10"/>
  <c r="J9" s="1"/>
  <c r="J8" s="1"/>
  <c r="J7" s="1"/>
  <c r="I10"/>
  <c r="G10"/>
  <c r="M9"/>
  <c r="M8" s="1"/>
  <c r="L9"/>
  <c r="K9" s="1"/>
  <c r="H9"/>
  <c r="G9"/>
  <c r="L8"/>
  <c r="G8"/>
  <c r="G7" s="1"/>
  <c r="G86" s="1"/>
  <c r="G98" i="55"/>
  <c r="G97"/>
  <c r="G96"/>
  <c r="G95"/>
  <c r="H94"/>
  <c r="G94" s="1"/>
  <c r="G93"/>
  <c r="G92"/>
  <c r="H91"/>
  <c r="G91" s="1"/>
  <c r="G86"/>
  <c r="H85"/>
  <c r="G85" s="1"/>
  <c r="H84"/>
  <c r="G82"/>
  <c r="H81"/>
  <c r="G81" s="1"/>
  <c r="G80"/>
  <c r="G79"/>
  <c r="H77"/>
  <c r="H75"/>
  <c r="H74" s="1"/>
  <c r="H73"/>
  <c r="H72" s="1"/>
  <c r="G71"/>
  <c r="H70"/>
  <c r="G69"/>
  <c r="H68"/>
  <c r="G68" s="1"/>
  <c r="G67"/>
  <c r="G66"/>
  <c r="H65"/>
  <c r="G65" s="1"/>
  <c r="G60"/>
  <c r="H59"/>
  <c r="H58"/>
  <c r="G58" s="1"/>
  <c r="H53"/>
  <c r="H52" s="1"/>
  <c r="H49" s="1"/>
  <c r="G48"/>
  <c r="G47"/>
  <c r="G46"/>
  <c r="G45"/>
  <c r="H41"/>
  <c r="G39"/>
  <c r="H38"/>
  <c r="G38" s="1"/>
  <c r="G35"/>
  <c r="H34"/>
  <c r="H33" s="1"/>
  <c r="G31"/>
  <c r="G30"/>
  <c r="G29"/>
  <c r="G28"/>
  <c r="G27"/>
  <c r="H26"/>
  <c r="G26" s="1"/>
  <c r="G25"/>
  <c r="G24"/>
  <c r="H23"/>
  <c r="G19"/>
  <c r="G18"/>
  <c r="H17"/>
  <c r="G17" s="1"/>
  <c r="G13"/>
  <c r="G12"/>
  <c r="H11"/>
  <c r="G11" s="1"/>
  <c r="H10"/>
  <c r="G10" s="1"/>
  <c r="L59" i="51"/>
  <c r="L75"/>
  <c r="L74" s="1"/>
  <c r="M35" i="54"/>
  <c r="N35"/>
  <c r="L35"/>
  <c r="L39"/>
  <c r="M39"/>
  <c r="M36"/>
  <c r="L36"/>
  <c r="L34" i="51"/>
  <c r="L33" s="1"/>
  <c r="L73"/>
  <c r="L70"/>
  <c r="L38"/>
  <c r="G23" i="55" l="1"/>
  <c r="I68" i="56"/>
  <c r="K68"/>
  <c r="K60"/>
  <c r="K63"/>
  <c r="K8"/>
  <c r="I8"/>
  <c r="I42"/>
  <c r="M41"/>
  <c r="I41" s="1"/>
  <c r="I21"/>
  <c r="M20"/>
  <c r="I20" s="1"/>
  <c r="I51"/>
  <c r="I59"/>
  <c r="M58"/>
  <c r="J74"/>
  <c r="J75"/>
  <c r="I67"/>
  <c r="M66"/>
  <c r="J70"/>
  <c r="J86" s="1"/>
  <c r="I72"/>
  <c r="H71"/>
  <c r="K77"/>
  <c r="I9"/>
  <c r="L16"/>
  <c r="L32"/>
  <c r="K32" s="1"/>
  <c r="L67"/>
  <c r="I22"/>
  <c r="I43"/>
  <c r="I60"/>
  <c r="L42"/>
  <c r="L59"/>
  <c r="L22"/>
  <c r="L53"/>
  <c r="L76"/>
  <c r="H44" i="55"/>
  <c r="G44" s="1"/>
  <c r="H64"/>
  <c r="G64" s="1"/>
  <c r="H63"/>
  <c r="H16"/>
  <c r="H57"/>
  <c r="H90"/>
  <c r="G84"/>
  <c r="G76"/>
  <c r="G33"/>
  <c r="H32"/>
  <c r="G7"/>
  <c r="H37"/>
  <c r="H36" s="1"/>
  <c r="H9"/>
  <c r="H43" l="1"/>
  <c r="I58" i="56"/>
  <c r="M57"/>
  <c r="I71"/>
  <c r="H70"/>
  <c r="M7"/>
  <c r="K67"/>
  <c r="L66"/>
  <c r="K59"/>
  <c r="L58"/>
  <c r="K16"/>
  <c r="L15"/>
  <c r="K53"/>
  <c r="L51"/>
  <c r="K51" s="1"/>
  <c r="M65"/>
  <c r="I65" s="1"/>
  <c r="I66"/>
  <c r="K22"/>
  <c r="L21"/>
  <c r="L74"/>
  <c r="K76"/>
  <c r="L75"/>
  <c r="K75" s="1"/>
  <c r="L41"/>
  <c r="K41" s="1"/>
  <c r="K42"/>
  <c r="G57" i="55"/>
  <c r="G56" s="1"/>
  <c r="G55" s="1"/>
  <c r="H56"/>
  <c r="H55" s="1"/>
  <c r="G16"/>
  <c r="H15"/>
  <c r="G22"/>
  <c r="H21"/>
  <c r="G90"/>
  <c r="H89"/>
  <c r="G63"/>
  <c r="H62"/>
  <c r="G73"/>
  <c r="G9"/>
  <c r="G32"/>
  <c r="G43" l="1"/>
  <c r="H99"/>
  <c r="H8"/>
  <c r="G8" s="1"/>
  <c r="K15" i="56"/>
  <c r="L14"/>
  <c r="K14" s="1"/>
  <c r="K66"/>
  <c r="L65"/>
  <c r="K65" s="1"/>
  <c r="L70"/>
  <c r="K70" s="1"/>
  <c r="K74"/>
  <c r="M56"/>
  <c r="I56" s="1"/>
  <c r="I57"/>
  <c r="I70"/>
  <c r="H86"/>
  <c r="K21"/>
  <c r="L20"/>
  <c r="K58"/>
  <c r="L57"/>
  <c r="M86"/>
  <c r="I7"/>
  <c r="G89" i="55"/>
  <c r="H88"/>
  <c r="G88" s="1"/>
  <c r="H87"/>
  <c r="G62"/>
  <c r="H61"/>
  <c r="G61" s="1"/>
  <c r="G21"/>
  <c r="H20"/>
  <c r="G20" s="1"/>
  <c r="H14"/>
  <c r="G14" s="1"/>
  <c r="G15"/>
  <c r="G72"/>
  <c r="I86" i="56" l="1"/>
  <c r="K20"/>
  <c r="L7"/>
  <c r="K57"/>
  <c r="L56"/>
  <c r="K56" s="1"/>
  <c r="H83" i="55"/>
  <c r="G87"/>
  <c r="L86" i="56" l="1"/>
  <c r="K86" s="1"/>
  <c r="K7"/>
  <c r="G83" i="55"/>
  <c r="G99" l="1"/>
  <c r="M83"/>
  <c r="D11" i="52"/>
  <c r="L40" i="54"/>
  <c r="M40"/>
  <c r="L58" i="51"/>
  <c r="F10" i="18"/>
  <c r="L41" i="51" l="1"/>
  <c r="L37"/>
  <c r="L36" s="1"/>
  <c r="L77"/>
  <c r="D15" i="30"/>
  <c r="C15"/>
  <c r="M49" i="54"/>
  <c r="M48" s="1"/>
  <c r="M47" s="1"/>
  <c r="L49"/>
  <c r="L48" s="1"/>
  <c r="L47" s="1"/>
  <c r="L53" i="51"/>
  <c r="L49" s="1"/>
  <c r="C15" i="20"/>
  <c r="J35" i="54"/>
  <c r="K35" s="1"/>
  <c r="K37"/>
  <c r="G21" i="19" l="1"/>
  <c r="F21"/>
  <c r="L60" i="54"/>
  <c r="L65" i="51"/>
  <c r="L63" s="1"/>
  <c r="F20" i="18"/>
  <c r="E19" i="52"/>
  <c r="K35" i="51"/>
  <c r="K48"/>
  <c r="K60"/>
  <c r="C19" i="52" l="1"/>
  <c r="K80" i="51"/>
  <c r="J63" i="54"/>
  <c r="K71" i="51" l="1"/>
  <c r="J65"/>
  <c r="G23" i="19"/>
  <c r="F23"/>
  <c r="D23"/>
  <c r="F23" i="18" l="1"/>
  <c r="D23"/>
  <c r="D19" i="52"/>
  <c r="D18"/>
  <c r="D17"/>
  <c r="D16"/>
  <c r="D15"/>
  <c r="D14"/>
  <c r="D13"/>
  <c r="D12"/>
  <c r="D10"/>
  <c r="D9"/>
  <c r="K85" i="54"/>
  <c r="K84"/>
  <c r="K83"/>
  <c r="K82"/>
  <c r="K80"/>
  <c r="K79"/>
  <c r="K73"/>
  <c r="K69"/>
  <c r="K64"/>
  <c r="K62"/>
  <c r="K61"/>
  <c r="K55"/>
  <c r="K52"/>
  <c r="K46"/>
  <c r="K45"/>
  <c r="K44"/>
  <c r="K38"/>
  <c r="K34"/>
  <c r="K31"/>
  <c r="K30"/>
  <c r="K29"/>
  <c r="K28"/>
  <c r="K27"/>
  <c r="K25"/>
  <c r="K24"/>
  <c r="K19"/>
  <c r="K18"/>
  <c r="K13"/>
  <c r="K12"/>
  <c r="L81"/>
  <c r="C51" i="30" s="1"/>
  <c r="J81" i="54"/>
  <c r="M81"/>
  <c r="D51" i="30" s="1"/>
  <c r="C12"/>
  <c r="J78" i="54"/>
  <c r="J77" s="1"/>
  <c r="J76" s="1"/>
  <c r="J72"/>
  <c r="J71" s="1"/>
  <c r="J68"/>
  <c r="J60"/>
  <c r="J54"/>
  <c r="J43"/>
  <c r="J33"/>
  <c r="J32" s="1"/>
  <c r="J26"/>
  <c r="J23"/>
  <c r="J17"/>
  <c r="J11"/>
  <c r="J10"/>
  <c r="J9" s="1"/>
  <c r="K98" i="51"/>
  <c r="K97"/>
  <c r="K96"/>
  <c r="K95"/>
  <c r="K93"/>
  <c r="K92"/>
  <c r="K86"/>
  <c r="K82"/>
  <c r="K79"/>
  <c r="K69"/>
  <c r="K67"/>
  <c r="K66"/>
  <c r="K47"/>
  <c r="K46"/>
  <c r="K39"/>
  <c r="K31"/>
  <c r="K30"/>
  <c r="K29"/>
  <c r="K28"/>
  <c r="K27"/>
  <c r="K25"/>
  <c r="K24"/>
  <c r="K19"/>
  <c r="K18"/>
  <c r="K13"/>
  <c r="K12"/>
  <c r="J94"/>
  <c r="L94"/>
  <c r="C53" i="20" s="1"/>
  <c r="J38" i="51"/>
  <c r="J91"/>
  <c r="J90" s="1"/>
  <c r="J89" s="1"/>
  <c r="J85"/>
  <c r="J84" s="1"/>
  <c r="J81"/>
  <c r="J76" s="1"/>
  <c r="J77"/>
  <c r="J68"/>
  <c r="J58"/>
  <c r="J45"/>
  <c r="J33"/>
  <c r="J26"/>
  <c r="J23"/>
  <c r="J17"/>
  <c r="J11"/>
  <c r="J10"/>
  <c r="G27" i="19"/>
  <c r="G26" s="1"/>
  <c r="E32"/>
  <c r="E31"/>
  <c r="E30"/>
  <c r="E29"/>
  <c r="E28"/>
  <c r="E25"/>
  <c r="E24"/>
  <c r="E23"/>
  <c r="E21"/>
  <c r="E20"/>
  <c r="E19"/>
  <c r="E18"/>
  <c r="E16"/>
  <c r="E15"/>
  <c r="E14"/>
  <c r="E13"/>
  <c r="E11"/>
  <c r="E9"/>
  <c r="E8"/>
  <c r="D27"/>
  <c r="D26" s="1"/>
  <c r="D17"/>
  <c r="D12"/>
  <c r="D10"/>
  <c r="E32" i="18"/>
  <c r="E31"/>
  <c r="E30"/>
  <c r="E29"/>
  <c r="E28"/>
  <c r="E24"/>
  <c r="E23"/>
  <c r="E21"/>
  <c r="E19"/>
  <c r="E18"/>
  <c r="E15"/>
  <c r="E14"/>
  <c r="E13"/>
  <c r="E11"/>
  <c r="E9"/>
  <c r="E8"/>
  <c r="D27"/>
  <c r="D26" s="1"/>
  <c r="D25" s="1"/>
  <c r="D20"/>
  <c r="D17"/>
  <c r="D12"/>
  <c r="D10"/>
  <c r="J75" i="54" l="1"/>
  <c r="J74"/>
  <c r="J70" s="1"/>
  <c r="J32" i="51"/>
  <c r="K33"/>
  <c r="J88"/>
  <c r="J87"/>
  <c r="J83" s="1"/>
  <c r="J57"/>
  <c r="J56" s="1"/>
  <c r="J55" s="1"/>
  <c r="K58"/>
  <c r="K81" i="54"/>
  <c r="J67"/>
  <c r="J59"/>
  <c r="J53"/>
  <c r="J42"/>
  <c r="J22"/>
  <c r="J16"/>
  <c r="J8"/>
  <c r="J64" i="51"/>
  <c r="J44"/>
  <c r="J22"/>
  <c r="J16"/>
  <c r="J15" s="1"/>
  <c r="J9"/>
  <c r="D7" i="19"/>
  <c r="D6" s="1"/>
  <c r="D33" s="1"/>
  <c r="D16" i="18"/>
  <c r="D7"/>
  <c r="D12" i="30"/>
  <c r="K94" i="51"/>
  <c r="K38"/>
  <c r="C12" i="20"/>
  <c r="I79" i="51"/>
  <c r="I78"/>
  <c r="I77"/>
  <c r="C52" i="30"/>
  <c r="D52"/>
  <c r="I52" i="54"/>
  <c r="E20" i="18"/>
  <c r="F17"/>
  <c r="E17" s="1"/>
  <c r="D19" i="30"/>
  <c r="D20"/>
  <c r="J66" i="54" l="1"/>
  <c r="J58"/>
  <c r="J51"/>
  <c r="J41"/>
  <c r="J21"/>
  <c r="J20" s="1"/>
  <c r="J15"/>
  <c r="J14" s="1"/>
  <c r="J73" i="51"/>
  <c r="J63"/>
  <c r="J43"/>
  <c r="J21"/>
  <c r="J14"/>
  <c r="J8"/>
  <c r="D6" i="18"/>
  <c r="D33" s="1"/>
  <c r="D18" i="30"/>
  <c r="L78" i="54"/>
  <c r="L72"/>
  <c r="L68"/>
  <c r="L63"/>
  <c r="K63" s="1"/>
  <c r="L54"/>
  <c r="L43"/>
  <c r="L33"/>
  <c r="L26"/>
  <c r="K26" s="1"/>
  <c r="L23"/>
  <c r="K23" s="1"/>
  <c r="L17"/>
  <c r="L11"/>
  <c r="K11" s="1"/>
  <c r="L10"/>
  <c r="I85"/>
  <c r="I84"/>
  <c r="I80"/>
  <c r="I79"/>
  <c r="M78"/>
  <c r="M77" s="1"/>
  <c r="H75"/>
  <c r="H74" s="1"/>
  <c r="G75"/>
  <c r="G74" s="1"/>
  <c r="H73"/>
  <c r="I73" s="1"/>
  <c r="M72"/>
  <c r="M71" s="1"/>
  <c r="D47" i="30" s="1"/>
  <c r="G72" i="54"/>
  <c r="G71" s="1"/>
  <c r="I69"/>
  <c r="M68"/>
  <c r="M67" s="1"/>
  <c r="H66"/>
  <c r="H65" s="1"/>
  <c r="G66"/>
  <c r="G65" s="1"/>
  <c r="I64"/>
  <c r="M63"/>
  <c r="I63" s="1"/>
  <c r="I62"/>
  <c r="I61"/>
  <c r="M60"/>
  <c r="I60" s="1"/>
  <c r="H57"/>
  <c r="H56" s="1"/>
  <c r="G57"/>
  <c r="G56" s="1"/>
  <c r="I55"/>
  <c r="M54"/>
  <c r="I54" s="1"/>
  <c r="H53"/>
  <c r="H51" s="1"/>
  <c r="G53"/>
  <c r="G51" s="1"/>
  <c r="I46"/>
  <c r="I45"/>
  <c r="I44"/>
  <c r="M43"/>
  <c r="I43" s="1"/>
  <c r="H42"/>
  <c r="H41" s="1"/>
  <c r="G42"/>
  <c r="G41" s="1"/>
  <c r="I34"/>
  <c r="M33"/>
  <c r="G32"/>
  <c r="I31"/>
  <c r="I30"/>
  <c r="I29"/>
  <c r="I28"/>
  <c r="I27"/>
  <c r="M26"/>
  <c r="I26" s="1"/>
  <c r="I25"/>
  <c r="I24"/>
  <c r="M23"/>
  <c r="H20"/>
  <c r="G20"/>
  <c r="M17"/>
  <c r="M16" s="1"/>
  <c r="M15" s="1"/>
  <c r="M14" s="1"/>
  <c r="I14"/>
  <c r="H14"/>
  <c r="H7" s="1"/>
  <c r="I13"/>
  <c r="I12"/>
  <c r="M11"/>
  <c r="I11" s="1"/>
  <c r="M10"/>
  <c r="I10" s="1"/>
  <c r="G10"/>
  <c r="G9" s="1"/>
  <c r="G8" s="1"/>
  <c r="H9"/>
  <c r="C54" i="20"/>
  <c r="L91" i="51"/>
  <c r="K91" s="1"/>
  <c r="L85"/>
  <c r="L81"/>
  <c r="K81" s="1"/>
  <c r="L68"/>
  <c r="K68" s="1"/>
  <c r="L45"/>
  <c r="K45" s="1"/>
  <c r="G19" i="53"/>
  <c r="F19"/>
  <c r="F18"/>
  <c r="F17"/>
  <c r="H15"/>
  <c r="H14"/>
  <c r="H19" i="52"/>
  <c r="G19"/>
  <c r="G18"/>
  <c r="G17"/>
  <c r="I15"/>
  <c r="I14"/>
  <c r="I16" s="1"/>
  <c r="H16" i="53" l="1"/>
  <c r="G7" i="54"/>
  <c r="G70"/>
  <c r="L77"/>
  <c r="K78"/>
  <c r="L71"/>
  <c r="K72"/>
  <c r="L84" i="51"/>
  <c r="K85"/>
  <c r="K65"/>
  <c r="I33" i="54"/>
  <c r="M32"/>
  <c r="L67"/>
  <c r="K68"/>
  <c r="L59"/>
  <c r="K60"/>
  <c r="L53"/>
  <c r="C27" i="30" s="1"/>
  <c r="K54" i="54"/>
  <c r="L42"/>
  <c r="K42" s="1"/>
  <c r="K43"/>
  <c r="L32"/>
  <c r="K32" s="1"/>
  <c r="K33"/>
  <c r="L16"/>
  <c r="K17"/>
  <c r="L9"/>
  <c r="K10"/>
  <c r="J65"/>
  <c r="J57"/>
  <c r="J7"/>
  <c r="J72" i="51"/>
  <c r="J62"/>
  <c r="J20"/>
  <c r="J7" s="1"/>
  <c r="M9" i="54"/>
  <c r="I9" s="1"/>
  <c r="I68"/>
  <c r="M59"/>
  <c r="M58" s="1"/>
  <c r="I58" s="1"/>
  <c r="M53"/>
  <c r="M51" s="1"/>
  <c r="D24" i="30" s="1"/>
  <c r="M22" i="54"/>
  <c r="M21" s="1"/>
  <c r="I23"/>
  <c r="L22"/>
  <c r="I67"/>
  <c r="M66"/>
  <c r="M76"/>
  <c r="I77"/>
  <c r="I78"/>
  <c r="H72"/>
  <c r="D9" i="30"/>
  <c r="M42" i="54"/>
  <c r="L32" i="51"/>
  <c r="L23"/>
  <c r="L26"/>
  <c r="L17"/>
  <c r="I14"/>
  <c r="H14"/>
  <c r="I98"/>
  <c r="I97"/>
  <c r="I93"/>
  <c r="I92"/>
  <c r="I91"/>
  <c r="H88"/>
  <c r="H87" s="1"/>
  <c r="G88"/>
  <c r="G87" s="1"/>
  <c r="H86"/>
  <c r="I86" s="1"/>
  <c r="G85"/>
  <c r="G84" s="1"/>
  <c r="I82"/>
  <c r="I81"/>
  <c r="G73"/>
  <c r="G72" s="1"/>
  <c r="H73"/>
  <c r="H72" s="1"/>
  <c r="I69"/>
  <c r="I68"/>
  <c r="I67"/>
  <c r="I66"/>
  <c r="I65"/>
  <c r="H62"/>
  <c r="G62"/>
  <c r="I60"/>
  <c r="G57"/>
  <c r="G55" s="1"/>
  <c r="I48"/>
  <c r="I47"/>
  <c r="I46"/>
  <c r="I45"/>
  <c r="G44"/>
  <c r="G43" s="1"/>
  <c r="H44"/>
  <c r="H43" s="1"/>
  <c r="I35"/>
  <c r="G32"/>
  <c r="I31"/>
  <c r="I30"/>
  <c r="I29"/>
  <c r="I28"/>
  <c r="I27"/>
  <c r="I25"/>
  <c r="I24"/>
  <c r="H20"/>
  <c r="G20"/>
  <c r="I13"/>
  <c r="I12"/>
  <c r="L11"/>
  <c r="L10"/>
  <c r="L9" s="1"/>
  <c r="G10"/>
  <c r="G9" s="1"/>
  <c r="G8" s="1"/>
  <c r="H9"/>
  <c r="G86" i="54" l="1"/>
  <c r="C11" i="30"/>
  <c r="D27"/>
  <c r="C13"/>
  <c r="I53" i="54"/>
  <c r="I51"/>
  <c r="C47" i="30"/>
  <c r="K71" i="54"/>
  <c r="L76"/>
  <c r="K77"/>
  <c r="C14" i="30"/>
  <c r="C49" i="20"/>
  <c r="K84" i="51"/>
  <c r="I58"/>
  <c r="I59" i="54"/>
  <c r="I22"/>
  <c r="M8"/>
  <c r="L66"/>
  <c r="K67"/>
  <c r="L58"/>
  <c r="K59"/>
  <c r="L51"/>
  <c r="K53"/>
  <c r="L41"/>
  <c r="K41" s="1"/>
  <c r="L21"/>
  <c r="K22"/>
  <c r="L15"/>
  <c r="K16"/>
  <c r="L8"/>
  <c r="K9"/>
  <c r="J56"/>
  <c r="J86" s="1"/>
  <c r="K76" i="51"/>
  <c r="K63"/>
  <c r="K64"/>
  <c r="C11" i="20"/>
  <c r="K32" i="51"/>
  <c r="I26"/>
  <c r="K26"/>
  <c r="I23"/>
  <c r="K23"/>
  <c r="L16"/>
  <c r="K17"/>
  <c r="I10"/>
  <c r="K10"/>
  <c r="I11"/>
  <c r="K11"/>
  <c r="J61"/>
  <c r="J99" s="1"/>
  <c r="M57" i="54"/>
  <c r="I57" s="1"/>
  <c r="I33" i="51"/>
  <c r="D14" i="30"/>
  <c r="D13"/>
  <c r="M20" i="54"/>
  <c r="I21"/>
  <c r="I64" i="51"/>
  <c r="M75" i="54"/>
  <c r="I75" s="1"/>
  <c r="I76"/>
  <c r="M74"/>
  <c r="D38" i="30"/>
  <c r="I66" i="54"/>
  <c r="M65"/>
  <c r="H85" i="51"/>
  <c r="H84" s="1"/>
  <c r="I84" s="1"/>
  <c r="H71" i="54"/>
  <c r="I72"/>
  <c r="D11" i="30"/>
  <c r="I32" i="54"/>
  <c r="I42"/>
  <c r="M41"/>
  <c r="L22" i="51"/>
  <c r="I32"/>
  <c r="G7"/>
  <c r="L57"/>
  <c r="H7"/>
  <c r="L44"/>
  <c r="K44" s="1"/>
  <c r="L90"/>
  <c r="G83"/>
  <c r="L56" l="1"/>
  <c r="I56" s="1"/>
  <c r="I8" i="54"/>
  <c r="M7"/>
  <c r="G99" i="51"/>
  <c r="K73"/>
  <c r="C40" i="20"/>
  <c r="K76" i="54"/>
  <c r="L75"/>
  <c r="K75" s="1"/>
  <c r="L74"/>
  <c r="L62" i="51"/>
  <c r="K62" s="1"/>
  <c r="C37" i="20"/>
  <c r="D35" i="30"/>
  <c r="D8"/>
  <c r="K57" i="51"/>
  <c r="K56" s="1"/>
  <c r="K55" s="1"/>
  <c r="I85"/>
  <c r="L89"/>
  <c r="K90"/>
  <c r="H83"/>
  <c r="M56" i="54"/>
  <c r="I56" s="1"/>
  <c r="K66"/>
  <c r="C38" i="30"/>
  <c r="L65" i="54"/>
  <c r="L57"/>
  <c r="K58"/>
  <c r="C24" i="30"/>
  <c r="K51" i="54"/>
  <c r="L20"/>
  <c r="K21"/>
  <c r="L14"/>
  <c r="K15"/>
  <c r="K8"/>
  <c r="C8" i="30"/>
  <c r="L72" i="51"/>
  <c r="L99" s="1"/>
  <c r="L21"/>
  <c r="K22"/>
  <c r="L15"/>
  <c r="L8" s="1"/>
  <c r="C7" i="20" s="1"/>
  <c r="K16" i="51"/>
  <c r="K9"/>
  <c r="L43"/>
  <c r="C14" i="20"/>
  <c r="I71" i="54"/>
  <c r="H70"/>
  <c r="D10" i="30"/>
  <c r="I20" i="54"/>
  <c r="D37" i="30"/>
  <c r="I65" i="54"/>
  <c r="I74"/>
  <c r="D50" i="30"/>
  <c r="M70" i="54"/>
  <c r="D31" i="30"/>
  <c r="I41" i="54"/>
  <c r="I63" i="51"/>
  <c r="H57"/>
  <c r="H55" s="1"/>
  <c r="I44"/>
  <c r="I22"/>
  <c r="I90"/>
  <c r="I76"/>
  <c r="I9"/>
  <c r="L55" l="1"/>
  <c r="M86" i="54"/>
  <c r="D46" i="30"/>
  <c r="L61" i="51"/>
  <c r="C33" i="20" s="1"/>
  <c r="C50" i="30"/>
  <c r="K74" i="54"/>
  <c r="L70"/>
  <c r="L7"/>
  <c r="K7" s="1"/>
  <c r="I55" i="51"/>
  <c r="L88"/>
  <c r="K89"/>
  <c r="C29" i="20"/>
  <c r="C26"/>
  <c r="I8" i="51"/>
  <c r="K65" i="54"/>
  <c r="C37" i="30"/>
  <c r="L56" i="54"/>
  <c r="C35" i="30"/>
  <c r="K57" i="54"/>
  <c r="K20"/>
  <c r="C10" i="30"/>
  <c r="C9"/>
  <c r="K14" i="54"/>
  <c r="C39" i="20"/>
  <c r="K72" i="51"/>
  <c r="C13" i="20"/>
  <c r="K43" i="51"/>
  <c r="L20"/>
  <c r="K21"/>
  <c r="L14"/>
  <c r="K15"/>
  <c r="K8"/>
  <c r="D7" i="30"/>
  <c r="I7" i="54"/>
  <c r="I43" i="51"/>
  <c r="I70" i="54"/>
  <c r="H86"/>
  <c r="H88" s="1"/>
  <c r="I62" i="51"/>
  <c r="I57"/>
  <c r="I89"/>
  <c r="L87"/>
  <c r="K87" s="1"/>
  <c r="I21"/>
  <c r="I73"/>
  <c r="I72"/>
  <c r="C9" i="20" l="1"/>
  <c r="C8"/>
  <c r="D62" i="30"/>
  <c r="C7"/>
  <c r="I61" i="51"/>
  <c r="K61"/>
  <c r="L86" i="54"/>
  <c r="K70"/>
  <c r="C46" i="30"/>
  <c r="I88" i="51"/>
  <c r="K88"/>
  <c r="C31" i="30"/>
  <c r="K56" i="54"/>
  <c r="C10" i="20"/>
  <c r="K20" i="51"/>
  <c r="K14"/>
  <c r="I86" i="54"/>
  <c r="C52" i="20"/>
  <c r="L83" i="51"/>
  <c r="H99"/>
  <c r="H101" s="1"/>
  <c r="I20"/>
  <c r="I87"/>
  <c r="C62" i="30" l="1"/>
  <c r="K86" i="54"/>
  <c r="I83" i="51"/>
  <c r="K83"/>
  <c r="K7"/>
  <c r="C48" i="20"/>
  <c r="I7" i="51"/>
  <c r="C20" i="30"/>
  <c r="C64" i="20" l="1"/>
  <c r="I99" i="51"/>
  <c r="K99"/>
  <c r="H12" i="19"/>
  <c r="H10"/>
  <c r="H17"/>
  <c r="H27"/>
  <c r="H26" s="1"/>
  <c r="G10"/>
  <c r="G12"/>
  <c r="G7" l="1"/>
  <c r="G6" s="1"/>
  <c r="G33" s="1"/>
  <c r="H7"/>
  <c r="H6" s="1"/>
  <c r="H33" s="1"/>
  <c r="C19" i="30"/>
  <c r="C18" s="1"/>
  <c r="G12" i="18" l="1"/>
  <c r="F12"/>
  <c r="E12" s="1"/>
  <c r="F12" i="19"/>
  <c r="E12" s="1"/>
  <c r="F10"/>
  <c r="E10" s="1"/>
  <c r="F27"/>
  <c r="E27" s="1"/>
  <c r="G7" i="18"/>
  <c r="G10"/>
  <c r="G16"/>
  <c r="G27"/>
  <c r="G26" s="1"/>
  <c r="E10"/>
  <c r="F16"/>
  <c r="E16" s="1"/>
  <c r="F27"/>
  <c r="E27" s="1"/>
  <c r="F7" i="19" l="1"/>
  <c r="E7" s="1"/>
  <c r="F7" i="18"/>
  <c r="E7" s="1"/>
  <c r="F26" i="19"/>
  <c r="E26" s="1"/>
  <c r="F26" i="18"/>
  <c r="G6"/>
  <c r="G33" s="1"/>
  <c r="F25" l="1"/>
  <c r="E25" s="1"/>
  <c r="E26"/>
  <c r="F6"/>
  <c r="E6" s="1"/>
  <c r="C21" i="20" l="1"/>
  <c r="C20" s="1"/>
  <c r="F33" i="18"/>
  <c r="E33" s="1"/>
  <c r="F17" i="19"/>
  <c r="F6" l="1"/>
  <c r="E17"/>
  <c r="E6" l="1"/>
  <c r="F33"/>
  <c r="E33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<sst xmlns="http://schemas.openxmlformats.org/spreadsheetml/2006/main" count="2275" uniqueCount="440">
  <si>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</si>
  <si>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</si>
  <si>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</si>
  <si>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</si>
  <si>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</si>
  <si>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</si>
  <si>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</si>
  <si>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</si>
  <si>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</si>
  <si>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</si>
  <si>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</si>
  <si>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</si>
  <si>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</si>
  <si>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</si>
  <si>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</si>
  <si>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</si>
  <si>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</si>
  <si>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</si>
  <si>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</si>
  <si>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</si>
  <si>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</si>
  <si>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</si>
  <si>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</si>
  <si>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</si>
  <si>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</si>
  <si>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</si>
  <si>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</si>
  <si>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</si>
  <si>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</si>
  <si>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</si>
  <si>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</si>
  <si>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</si>
  <si>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</si>
  <si>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</si>
  <si>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</si>
  <si>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</si>
  <si>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</si>
  <si>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</si>
  <si>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</si>
  <si>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</si>
  <si>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</si>
  <si>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</si>
  <si>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</si>
  <si>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</si>
  <si>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</si>
  <si>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</si>
  <si>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</si>
  <si>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</si>
  <si>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</si>
  <si>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</si>
  <si>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</si>
  <si>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</si>
  <si>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</si>
  <si>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</si>
  <si>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</si>
  <si>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</si>
  <si>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</si>
  <si>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</si>
  <si>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</si>
  <si>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</si>
  <si>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</si>
  <si>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</si>
  <si>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</si>
  <si>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</si>
  <si>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</si>
  <si>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</si>
  <si>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</si>
  <si>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</si>
  <si>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</si>
  <si>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</si>
  <si>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</si>
  <si>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</si>
  <si>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</si>
  <si>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</si>
  <si>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</si>
  <si>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</si>
  <si>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</si>
  <si>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</si>
  <si>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</si>
  <si>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</si>
  <si>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</si>
  <si>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</si>
  <si>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</si>
  <si>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</si>
  <si>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</si>
  <si>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</si>
  <si>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</si>
  <si>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</si>
  <si>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</si>
  <si>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</si>
  <si>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</si>
  <si>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</si>
  <si>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</si>
  <si>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</si>
  <si>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</si>
  <si>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</si>
  <si>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</si>
  <si>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</si>
  <si>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</si>
  <si>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</si>
  <si>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</si>
  <si>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</si>
  <si>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</si>
  <si>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</si>
  <si>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</si>
  <si>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</si>
  <si>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</si>
  <si>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</si>
  <si>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</si>
  <si>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</si>
  <si>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</si>
  <si>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</si>
  <si>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</si>
  <si>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</si>
  <si>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</si>
  <si>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</si>
  <si>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</si>
  <si>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</si>
  <si>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</si>
  <si>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</si>
  <si>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</si>
  <si>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</si>
  <si>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</si>
  <si>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</si>
  <si>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</si>
  <si>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</si>
  <si>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</si>
  <si>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</si>
  <si>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</si>
  <si>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</si>
  <si>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</si>
  <si>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</si>
  <si>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</si>
  <si>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</si>
  <si>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</si>
  <si>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</si>
  <si>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</si>
  <si>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</si>
  <si>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</si>
  <si>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</si>
  <si>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</si>
  <si>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</si>
  <si>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</si>
  <si>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</si>
  <si>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</si>
  <si>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</si>
  <si>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</si>
  <si>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</si>
  <si>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</si>
  <si>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</si>
  <si>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</si>
  <si>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</si>
  <si>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</si>
  <si>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</si>
  <si>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</si>
  <si>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</si>
  <si>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</si>
  <si>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</si>
  <si>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</si>
  <si>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</si>
  <si>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</si>
  <si>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</si>
  <si>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</si>
  <si>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</si>
  <si>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</si>
  <si>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</si>
  <si>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</si>
  <si>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</si>
  <si>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</si>
  <si>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</si>
  <si>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</si>
  <si>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</si>
  <si>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</si>
  <si>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</si>
  <si>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</si>
  <si>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</si>
  <si>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</si>
  <si>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</si>
  <si>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</si>
  <si>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</si>
  <si>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</si>
  <si>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</si>
  <si>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</si>
  <si>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</si>
  <si>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</si>
  <si>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</si>
  <si>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</si>
  <si>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</si>
  <si>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</si>
  <si>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</si>
  <si>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</si>
  <si>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</si>
  <si>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</si>
  <si>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</si>
  <si>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</si>
  <si>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</si>
  <si>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</si>
  <si>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</si>
  <si>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</si>
  <si>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</si>
  <si>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</si>
  <si>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9999</t>
  </si>
  <si>
    <t xml:space="preserve">  01 05 02 01 10 0000 510</t>
  </si>
  <si>
    <t xml:space="preserve">  01 05 02 01 10 0000 610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</si>
  <si>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</si>
  <si>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</si>
  <si>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</si>
  <si>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</si>
  <si>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</si>
  <si>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</si>
  <si>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</si>
  <si>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</si>
  <si>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</si>
  <si>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</si>
  <si>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</si>
  <si>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</si>
  <si>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</si>
  <si>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</si>
  <si>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</si>
  <si>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</si>
  <si>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</si>
  <si>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1 14 03050 10 0000 440</t>
  </si>
  <si>
    <t>1 14 06025 10 0000 430</t>
  </si>
  <si>
    <t>1 15 02050 10 0000 140</t>
  </si>
  <si>
    <t xml:space="preserve">1 16 18050 10 0000 140  </t>
  </si>
  <si>
    <t>1 17 01050 10 0000 180</t>
  </si>
  <si>
    <t>1 17 05050 10 0000 180</t>
  </si>
  <si>
    <t>0406</t>
  </si>
  <si>
    <t xml:space="preserve">000 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</si>
  <si>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</si>
  <si>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</si>
  <si>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</si>
  <si>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</si>
  <si>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</si>
  <si>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</si>
  <si>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</si>
  <si>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</si>
  <si>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</si>
  <si>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</si>
  <si>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</si>
  <si>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</si>
  <si>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</si>
  <si>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</si>
  <si>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</si>
  <si>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</si>
  <si>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</si>
  <si>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</si>
  <si>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</si>
  <si>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</si>
  <si>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</si>
  <si>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</si>
  <si>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</si>
  <si>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</si>
  <si>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</si>
  <si>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</si>
  <si>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</si>
  <si>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</si>
  <si>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</si>
  <si>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</si>
  <si>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</si>
  <si>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</si>
  <si>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</si>
  <si>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</si>
  <si>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</si>
  <si>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</si>
  <si>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</si>
  <si>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</si>
  <si>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</si>
  <si>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</si>
  <si>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</si>
  <si>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</si>
  <si>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</si>
  <si>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</si>
  <si>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</si>
  <si>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</si>
  <si>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</si>
  <si>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</si>
  <si>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</si>
  <si>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</si>
  <si>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</si>
  <si>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</si>
  <si>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</si>
  <si>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</si>
  <si>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1 08 04020 11 0000 110</t>
  </si>
  <si>
    <t>Прочие субсидии бюджетам сельских поселений</t>
  </si>
  <si>
    <t>01 3 21 00110</t>
  </si>
  <si>
    <t>2020 год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</si>
  <si>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</si>
  <si>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</si>
  <si>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</si>
  <si>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Иземенение  + -</t>
  </si>
  <si>
    <t>Изменение + -</t>
  </si>
  <si>
    <t>2019 утв.</t>
  </si>
  <si>
    <t>13</t>
  </si>
  <si>
    <t>Изменение +-</t>
  </si>
  <si>
    <t>0113</t>
  </si>
  <si>
    <t>Спорт</t>
  </si>
  <si>
    <t xml:space="preserve"> 01 3 10 00 190</t>
  </si>
  <si>
    <t>01 2 10 00190</t>
  </si>
  <si>
    <t>853</t>
  </si>
  <si>
    <t>Расходы на выплаты по оплате труда главы МО "Кокоринское сельское поселение"</t>
  </si>
  <si>
    <t>Основное мероприятие "Повышение эффективности муниципального управления муниципального образования Кокоринское сельское поселение"</t>
  </si>
  <si>
    <t>Председатель представительного органа муниципального образования Кокоринское сельское поселение</t>
  </si>
  <si>
    <t>Расходы на выплаты по оплате труда председателя муниципального образования Кокоринское сельское поселение</t>
  </si>
  <si>
    <t>Материально-техническое обеспечение Администрации МО "Кокоринское сельское поселение" в рамках муниципальной программы  "Комплексное развитие территории МО "Кокоринское сельское поселение""</t>
  </si>
  <si>
    <t>Расходы на выплаты по оплате труда работников Администрации МО «Кокоринское сельское поселение»</t>
  </si>
  <si>
    <t>Расходы на обеспечение функций Администрации МО «Кокоринское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</si>
  <si>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"Кокоринское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</si>
  <si>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"Кокоринское сельское поселение" "Комплексное развитие территории сельского поселения"</t>
  </si>
  <si>
    <t>99 0 00 99999</t>
  </si>
  <si>
    <t>01 3 11 000110</t>
  </si>
  <si>
    <t>Изменение в 2020+ -</t>
  </si>
  <si>
    <t>2020 утв.</t>
  </si>
  <si>
    <t xml:space="preserve"> 2021 год </t>
  </si>
  <si>
    <t>2021 год</t>
  </si>
  <si>
    <t>2) В части доходов, зачисляемых в  бюджет муниципального образования Кокоринское  сельское поселение в пределах компетенции главных администраторов доходов  бюджета муниципального образования Кокоринское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</si>
  <si>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2021год</t>
  </si>
  <si>
    <t xml:space="preserve">2020 утв </t>
  </si>
  <si>
    <t>Перечень главных администраторов доходов бюджета муниципального образования Кокоринское сельское поселение</t>
  </si>
  <si>
    <t xml:space="preserve">                                                                        Сельская администрация МО Кокоринское сельское поселение</t>
  </si>
  <si>
    <t>Перечень главных администраторов источников финансирования дефицита бюджета муниципального образования Кокоринское сельское поселение</t>
  </si>
  <si>
    <r>
      <t xml:space="preserve">Сельская администрация МО </t>
    </r>
    <r>
      <rPr>
        <sz val="10"/>
        <rFont val="Times New Roman"/>
        <family val="1"/>
        <charset val="204"/>
      </rPr>
      <t xml:space="preserve"> Кокоринское сельское поселение</t>
    </r>
  </si>
  <si>
    <t>Проценты, полученные от предоставления бюджетных кредитов внутри страны за счет средств бюджетов сельских  поселений</t>
  </si>
  <si>
    <t>Прочие поступления от использования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</si>
  <si>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</si>
  <si>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</si>
  <si>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</si>
  <si>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</si>
  <si>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</si>
  <si>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</si>
  <si>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 от распоряжения и реализации конфискованного и иного имущества, обращенного в доходы сельских поселений(в части реализации основных средств  по указанному имуществу)</t>
  </si>
  <si>
    <t>Средства  от распоряжения и реализации конфискованного и иного имущества, обращенного в доходы сельских поселений(в части реализации материальных запасов  по указанному имуществу)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</si>
  <si>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</si>
  <si>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поселенийза выполнение определенных функций</t>
  </si>
  <si>
    <t>Субсидии бюджетам сельских сельских поселенийна строительство, модернизацию, ремонт и содержание автомобильных дорог общего пользования , в том числе дорог в поселениях(за исключением автомобильных дорог федерального значения)</t>
  </si>
  <si>
    <t>Субвенции  бюджетам   сельских поселений  на   выполнение передаваемых  полномочий   субъектов  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</si>
  <si>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сельских поселений(за исключением земельных участков муниципальных бюджетных и автономных учреждений)</t>
  </si>
  <si>
    <t>Прочие доходы от компенсации затрат  бюджетов сельских  поселений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</si>
  <si>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</si>
  <si>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собственности сельских поселений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</si>
  <si>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сельскими поселениями</t>
  </si>
  <si>
    <t>Доходы от продажи нематериальных активов, находящихся в собственности сельских поселений</t>
  </si>
  <si>
    <t>Денежные взыскания (штрафы) за нарушение бюджетного законодательства (в части бюджетов сельских споселений)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</si>
  <si>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</si>
  <si>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</si>
  <si>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 зачисляемые в бюджеты сельских поселений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</si>
  <si>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</si>
  <si>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</si>
  <si>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</si>
  <si>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</si>
  <si>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на реализацию дополнительных мероприятий, направленных на снижение напряженности на рынке труда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</si>
  <si>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</si>
  <si>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</si>
  <si>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</si>
  <si>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</si>
  <si>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</si>
  <si>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</si>
  <si>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Средства самообложения граждан, зачисляемые в бюджеты сельских поселений</t>
  </si>
  <si>
    <t>Прочие доходы от оказания услуг (работ) получателямм средств бюджетов сельских поселений.</t>
  </si>
  <si>
    <t>113 02995 10 0000 130</t>
  </si>
  <si>
    <t>Прочие доходы от компенсации затрат бюджетов сельских поселений</t>
  </si>
  <si>
    <t>09</t>
  </si>
  <si>
    <t>Прочая закупка товаров,работ и услуг</t>
  </si>
  <si>
    <t xml:space="preserve">01 1 20 00190 </t>
  </si>
  <si>
    <t xml:space="preserve">Прочая закупка товаров, работ и услуг </t>
  </si>
  <si>
    <t>01 1 20 00190</t>
  </si>
  <si>
    <t>2 19 00000 10 0000 150</t>
  </si>
  <si>
    <t>2 02 49999 10 0000 150</t>
  </si>
  <si>
    <t>2 02 04029 10 0000 150</t>
  </si>
  <si>
    <t>2 02 39999 10 0000 150</t>
  </si>
  <si>
    <t xml:space="preserve">2 02 35118 10 0000 150  </t>
  </si>
  <si>
    <t>2 02 30024 10 0000 150</t>
  </si>
  <si>
    <t>2 02 29999 10 0000 150</t>
  </si>
  <si>
    <t>2 02 20301 10 0000 150</t>
  </si>
  <si>
    <t>2 02 20298 10 0000 150</t>
  </si>
  <si>
    <t>2 02 20041 10 0000 150</t>
  </si>
  <si>
    <t>2 02 15002 10 0000 150</t>
  </si>
  <si>
    <t>2 02 15001 10 0000 150</t>
  </si>
  <si>
    <t xml:space="preserve"> 2 02 40000 00 0000 150</t>
  </si>
  <si>
    <t>2 02 30000 00 0000 150</t>
  </si>
  <si>
    <t>2 02 20000 00 0000 150</t>
  </si>
  <si>
    <t>2 02 10000 00 0000 150</t>
  </si>
  <si>
    <t>0314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</si>
  <si>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</si>
  <si>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</si>
  <si>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14</t>
  </si>
  <si>
    <t>Мероприятия по комплексным мерам по противодействию экстремизму и терроризму</t>
  </si>
  <si>
    <t>01 3 21 00190</t>
  </si>
  <si>
    <t>Доходы от сдачи в аренду имущества, находящегося в оперативном управлении органов управления сельских поселений созданных ими учреждений (за исключением имущества муниципальных бюджетных и автономных учреждений)</t>
  </si>
  <si>
    <t>01  1 30 00200</t>
  </si>
  <si>
    <t>01 13 000200</t>
  </si>
  <si>
    <t>Объем поступлений доходов в бюджет муниципального образования Кокоринское  сельское поселение в 2020 году</t>
  </si>
  <si>
    <t xml:space="preserve"> 2020 год</t>
  </si>
  <si>
    <t>Объем поступлений доходов в бюджет муниципального образования Кокоринское  сельское поселение в 2021-2022 годах</t>
  </si>
  <si>
    <t>Ведомственная структура расходов бюджета муниципального образования Кокоринское  сельское поселение на 2020год</t>
  </si>
  <si>
    <t>2020год</t>
  </si>
  <si>
    <t>01 1 20 00110</t>
  </si>
  <si>
    <t>Распределение
бюджетных ассигнований по разделам, подразделам классификации расходов бюджета муниципального образования Кокоринское  сельское поселение   на 2020 год</t>
  </si>
  <si>
    <t>1 17 14030 10 0000 150</t>
  </si>
  <si>
    <t xml:space="preserve">1 17 05000 00 0000 150  </t>
  </si>
  <si>
    <t xml:space="preserve"> 2022 год 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</si>
  <si>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Кокоринское  сельское поселение на 2020 год</t>
  </si>
  <si>
    <t>2022 год</t>
  </si>
  <si>
    <t>Распределение
бюджетных ассигнований по разделам, подразделам классификации расходов бюджета муниципального образования Кокоринское  сельское поселение на 2021-2022 годы</t>
  </si>
  <si>
    <t>Ведомственная структура расходов бюджета муниципального образования Кокоринское  сельское поселение на 2021-2022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</si>
  <si>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Кокоринскоее сельское поселение на 2021-2022 года</t>
  </si>
  <si>
    <t>Распределение бюджетных ассигнований на реализацию муниципальных программ на 2020 год</t>
  </si>
  <si>
    <t>Распределение бюджетных ассигнований на реализацию муниципальных программ на 2021 - 2022 года</t>
  </si>
  <si>
    <t>2022</t>
  </si>
  <si>
    <t>Культура, кинематография</t>
  </si>
  <si>
    <t>Администрация МО "Кокоринское сельское поселение"</t>
  </si>
  <si>
    <t>870</t>
  </si>
  <si>
    <t>01 1 20 00100</t>
  </si>
  <si>
    <t>Другие общегосударственные вопросы</t>
  </si>
  <si>
    <t>Материально – техническое обеспечение работников администрации МО "Кокоринское сельское поселение"</t>
  </si>
  <si>
    <t>Расходы на выплаты по оплате труда работников администрации МО "Кокоринское сельское поселение"</t>
  </si>
  <si>
    <t>01 3 20 00190</t>
  </si>
  <si>
    <t>Уплата иных платежей</t>
  </si>
  <si>
    <t>ДРУГИЕ ОБЩЕГОСУДАРСТВЕННЫЕ ВОПРОСЫ</t>
  </si>
  <si>
    <t>Резервные средства</t>
  </si>
  <si>
    <t>Резервный фонд администрации МО "Кокоринское сельское поселение"</t>
  </si>
  <si>
    <t>01 2 30 00190</t>
  </si>
  <si>
    <t>Другие вопросы вобластти физической культуры и спорта</t>
  </si>
  <si>
    <t>9005,77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</si>
  <si>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</si>
  <si>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заместителя председателя муниципального образования Кокоринское сельское поселение</t>
  </si>
  <si>
    <t>01 0 28 01100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</si>
  <si>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Кокоринское сельское поселение от   27.12.2019 г.  № 10-1 «О  бюджете
муниципального образования Кокоринское сельское поселение
на 2020 год и на плановый период 2021и 2022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</si>
  <si>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 сельское поселение от  27.12.2019  г.  № 10-1  «О  бюджете
муниципального образования Кокоринское сельское поселение
на 2020 год и на плановый период 2021 и 2022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</si>
  <si>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 сельское поселение от  27.12.2019г.    № 10-1  «О  бюджете
муниципального образования Кокоринское  сельское поселение
на 2020 год и на плановый период 2021 и 2022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</si>
  <si>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 сельское поселение от 27.12.2019г.  № 10-1   «О  бюджете
муниципального образования Кокоринское  сельское поселение
на 2020 год и на плановый период 2021 и 2022 годов»</t>
  </si>
  <si>
    <t>Приложение 5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Кокоринское сельское поселение от 27.12.2019 г.    № 10-1  «О  бюджете
муниципального образования Кокоринское  сельское поселение
на 2020 год и на плановый период 2021 и 2022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</si>
  <si>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 сельское поселение от                 27.12.2019г.№ 10-1 «О  бюджете
муниципального образования Кокоринское  сельское поселение
на 2020 год и на плановый период 2021 и 2022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</si>
  <si>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от  27.12.2019г. №  10-1 «О  бюджете
муниципального образования Кокоринское  сельское поселение
на 2020 год и на плановый период 2021 и 2022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</si>
  <si>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от 27.12.2019  г.              № 10-1  «О  бюджете
муниципального образования Кокоринское  сельское поселение
на 2020 год и на плановый период 2021и 2022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</si>
  <si>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от 27.12.2019 г.              № 10-1   «О  бюджете
муниципального образования Кокоринское  сельское поселение
на 2020 год и на плановый период 2021 и 2022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</si>
  <si>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сельское поселение от 27.12.2019 . г. №10-1  «О  бюджете
муниципального образования Кокоринское сельское поселение
на 2020 год и на плановый период 2021 и 20222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</si>
  <si>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сельское поселение от              27.12.2019г.   № 10-1  «О  бюджете
муниципального образования Кокоринское сельское поселение
на 2020 год и на плановый период 2021 и 2022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</si>
  <si>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сельское поселение от  27.12.2019 г.  №  10-1  «О  бюджете
муниципального образования Кокоринское сельское поселение
на 2020 год и на плановый период 2021 и 2022годов»</t>
  </si>
  <si>
    <t>2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</si>
</sst>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</numFmts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8" fontId="7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/>
    <xf numFmtId="0" fontId="11" fillId="0" borderId="1" xfId="0" applyFont="1" applyBorder="1"/>
    <xf numFmtId="0" fontId="29" fillId="0" borderId="1" xfId="0" applyFont="1" applyBorder="1"/>
    <xf numFmtId="0" fontId="29" fillId="0" borderId="0" xfId="0" applyFont="1"/>
    <xf numFmtId="0" fontId="30" fillId="0" borderId="0" xfId="0" applyFont="1"/>
    <xf numFmtId="0" fontId="30" fillId="0" borderId="1" xfId="0" applyFont="1" applyBorder="1"/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2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4" fillId="0" borderId="11" xfId="0" applyFont="1" applyBorder="1" applyAlignment="1">
      <alignment horizontal="right" vertical="center" wrapText="1"/>
    </xf>
    <xf numFmtId="4" fontId="11" fillId="0" borderId="1" xfId="8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11" xfId="0" applyFon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166" fontId="9" fillId="5" borderId="1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vertical="top" wrapText="1"/>
    </xf>
    <xf numFmtId="49" fontId="31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4" fillId="0" borderId="1" xfId="9" applyFont="1" applyFill="1" applyBorder="1" applyAlignment="1">
      <alignment horizontal="justify" vertical="justify" wrapText="1"/>
    </xf>
    <xf numFmtId="49" fontId="14" fillId="0" borderId="1" xfId="9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justify" vertical="center"/>
    </xf>
    <xf numFmtId="167" fontId="9" fillId="0" borderId="1" xfId="0" applyNumberFormat="1" applyFont="1" applyFill="1" applyBorder="1" applyAlignment="1">
      <alignment horizontal="center" vertical="top" wrapText="1"/>
    </xf>
    <xf numFmtId="167" fontId="14" fillId="0" borderId="0" xfId="0" applyNumberFormat="1" applyFont="1"/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31" fillId="0" borderId="0" xfId="0" applyNumberFormat="1" applyFont="1" applyAlignment="1">
      <alignment horizontal="center" vertical="top" wrapText="1"/>
    </xf>
    <xf numFmtId="165" fontId="31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4" fillId="0" borderId="1" xfId="0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169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165" fontId="35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5" fillId="0" borderId="0" xfId="0" applyFont="1" applyFill="1" applyAlignment="1">
      <alignment vertical="top" wrapText="1"/>
    </xf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6" xfId="11" applyNumberFormat="1" applyFont="1" applyBorder="1" applyAlignment="1">
      <alignment horizontal="center"/>
    </xf>
    <xf numFmtId="49" fontId="11" fillId="0" borderId="1" xfId="0" applyNumberFormat="1" applyFont="1" applyBorder="1"/>
    <xf numFmtId="167" fontId="11" fillId="0" borderId="1" xfId="11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wrapText="1"/>
    </xf>
    <xf numFmtId="167" fontId="9" fillId="0" borderId="1" xfId="1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6" xfId="11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top" wrapText="1"/>
    </xf>
    <xf numFmtId="0" fontId="11" fillId="3" borderId="0" xfId="0" applyFont="1" applyFill="1" applyAlignment="1">
      <alignment horizontal="justify" vertical="top" wrapText="1"/>
    </xf>
    <xf numFmtId="0" fontId="9" fillId="3" borderId="1" xfId="0" applyFont="1" applyFill="1" applyBorder="1" applyAlignment="1">
      <alignment vertical="justify" wrapText="1"/>
    </xf>
    <xf numFmtId="0" fontId="9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9" fontId="9" fillId="3" borderId="1" xfId="1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 shrinkToFit="1"/>
    </xf>
    <xf numFmtId="0" fontId="14" fillId="3" borderId="1" xfId="9" applyFont="1" applyFill="1" applyBorder="1" applyAlignment="1">
      <alignment horizontal="justify" vertical="justify" wrapText="1"/>
    </xf>
    <xf numFmtId="0" fontId="9" fillId="3" borderId="6" xfId="0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" xfId="0" applyFont="1" applyBorder="1" applyAlignment="1">
      <alignment horizontal="left" wrapText="1"/>
    </xf>
    <xf numFmtId="0" fontId="0" fillId="0" borderId="0" xfId="0"/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7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 vertical="center"/>
    </xf>
    <xf numFmtId="165" fontId="9" fillId="6" borderId="1" xfId="0" applyNumberFormat="1" applyFont="1" applyFill="1" applyBorder="1" applyAlignment="1">
      <alignment horizontal="center" vertical="top" wrapText="1"/>
    </xf>
    <xf numFmtId="43" fontId="16" fillId="0" borderId="0" xfId="0" applyNumberFormat="1" applyFont="1"/>
    <xf numFmtId="0" fontId="16" fillId="3" borderId="0" xfId="0" applyFont="1" applyFill="1"/>
    <xf numFmtId="165" fontId="11" fillId="0" borderId="1" xfId="11" applyNumberFormat="1" applyFont="1" applyFill="1" applyBorder="1" applyAlignment="1">
      <alignment horizontal="center"/>
    </xf>
    <xf numFmtId="165" fontId="9" fillId="0" borderId="1" xfId="1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 shrinkToFit="1"/>
    </xf>
    <xf numFmtId="0" fontId="16" fillId="0" borderId="0" xfId="0" applyFont="1" applyFill="1"/>
    <xf numFmtId="0" fontId="9" fillId="0" borderId="6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horizontal="justify" vertical="center" wrapText="1" shrinkToFit="1"/>
    </xf>
    <xf numFmtId="0" fontId="9" fillId="0" borderId="1" xfId="0" applyFont="1" applyBorder="1" applyAlignment="1">
      <alignment horizontal="justify" vertical="top" wrapText="1"/>
    </xf>
    <xf numFmtId="0" fontId="11" fillId="3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right" vertical="center"/>
    </xf>
    <xf numFmtId="0" fontId="11" fillId="3" borderId="6" xfId="0" applyFont="1" applyFill="1" applyBorder="1" applyAlignment="1">
      <alignment horizontal="justify" vertical="center"/>
    </xf>
    <xf numFmtId="0" fontId="11" fillId="2" borderId="6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 wrapText="1" shrinkToFit="1"/>
    </xf>
    <xf numFmtId="2" fontId="7" fillId="0" borderId="0" xfId="0" applyNumberFormat="1" applyFont="1"/>
    <xf numFmtId="2" fontId="7" fillId="0" borderId="0" xfId="0" applyNumberFormat="1" applyFont="1" applyBorder="1"/>
    <xf numFmtId="0" fontId="37" fillId="0" borderId="0" xfId="0" applyFont="1"/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 wrapText="1"/>
    </xf>
    <xf numFmtId="49" fontId="31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shrinkToFit="1"/>
    </xf>
    <xf numFmtId="49" fontId="14" fillId="3" borderId="1" xfId="9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4" fillId="0" borderId="1" xfId="9" applyNumberFormat="1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/>
    </xf>
    <xf numFmtId="0" fontId="14" fillId="0" borderId="1" xfId="9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 wrapText="1" shrinkToFit="1"/>
    </xf>
    <xf numFmtId="0" fontId="11" fillId="3" borderId="1" xfId="0" applyFont="1" applyFill="1" applyBorder="1" applyAlignment="1">
      <alignment horizontal="left" vertical="center" wrapText="1" shrinkToFit="1"/>
    </xf>
    <xf numFmtId="2" fontId="9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 shrinkToFit="1"/>
    </xf>
    <xf numFmtId="2" fontId="9" fillId="0" borderId="1" xfId="0" applyNumberFormat="1" applyFont="1" applyBorder="1" applyAlignment="1">
      <alignment horizontal="center" wrapText="1"/>
    </xf>
    <xf numFmtId="2" fontId="9" fillId="0" borderId="1" xfId="11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wrapText="1"/>
    </xf>
    <xf numFmtId="2" fontId="14" fillId="0" borderId="8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Fill="1" applyBorder="1" applyAlignment="1">
      <alignment horizontal="center" vertical="top" wrapText="1"/>
    </xf>
    <xf numFmtId="2" fontId="9" fillId="0" borderId="1" xfId="6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9"/>
  <sheetViews>
    <sheetView tabSelected="1" view="pageBreakPreview" topLeftCell="B28" zoomScale="60" zoomScaleNormal="100" workbookViewId="0">
      <selection activeCell="B15" sqref="B13:B15"/>
    </sheetView>
  </sheetViews>
  <sheetFormatPr defaultRowHeight="12.75"/>
  <cols>
    <col min="1" max="1" width="18" style="8" customWidth="1"/>
    <col min="2" max="2" width="20" style="8" customWidth="1"/>
    <col min="3" max="3" width="108.85546875" style="9" customWidth="1"/>
    <col min="4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75" customHeight="1">
      <c r="C1" s="272" t="s">
        <v>427</v>
      </c>
      <c r="D1" s="78"/>
      <c r="E1" s="78"/>
    </row>
    <row r="4" spans="1:5" s="41" customFormat="1" ht="36" customHeight="1">
      <c r="A4" s="273" t="s">
        <v>318</v>
      </c>
      <c r="B4" s="274"/>
      <c r="C4" s="274"/>
    </row>
    <row r="5" spans="1:5" s="41" customFormat="1" ht="18.75">
      <c r="A5" s="42"/>
      <c r="C5" s="43"/>
    </row>
    <row r="6" spans="1:5" s="44" customFormat="1" ht="56.25" customHeight="1">
      <c r="A6" s="118" t="s">
        <v>6</v>
      </c>
      <c r="B6" s="118" t="s">
        <v>4</v>
      </c>
      <c r="C6" s="118" t="s">
        <v>7</v>
      </c>
    </row>
    <row r="7" spans="1:5" s="44" customFormat="1" ht="20.45" customHeight="1" thickBot="1">
      <c r="A7" s="275" t="s">
        <v>319</v>
      </c>
      <c r="B7" s="276"/>
      <c r="C7" s="276"/>
    </row>
    <row r="8" spans="1:5" s="40" customFormat="1" ht="18.75" customHeight="1">
      <c r="A8" s="279">
        <v>801</v>
      </c>
      <c r="B8" s="279" t="s">
        <v>283</v>
      </c>
      <c r="C8" s="280" t="s">
        <v>220</v>
      </c>
    </row>
    <row r="9" spans="1:5" s="40" customFormat="1" ht="24" customHeight="1" thickBot="1">
      <c r="A9" s="278"/>
      <c r="B9" s="278"/>
      <c r="C9" s="281"/>
    </row>
    <row r="10" spans="1:5" s="44" customFormat="1" ht="18.75" customHeight="1">
      <c r="A10" s="279">
        <v>801</v>
      </c>
      <c r="B10" s="279" t="s">
        <v>204</v>
      </c>
      <c r="C10" s="280" t="s">
        <v>322</v>
      </c>
    </row>
    <row r="11" spans="1:5" s="44" customFormat="1" ht="19.5" thickBot="1">
      <c r="A11" s="278"/>
      <c r="B11" s="278"/>
      <c r="C11" s="281"/>
    </row>
    <row r="12" spans="1:5" s="44" customFormat="1" ht="42.75" customHeight="1">
      <c r="A12" s="119">
        <v>801</v>
      </c>
      <c r="B12" s="120" t="s">
        <v>205</v>
      </c>
      <c r="C12" s="121" t="s">
        <v>336</v>
      </c>
    </row>
    <row r="13" spans="1:5" s="44" customFormat="1" ht="36.75" customHeight="1">
      <c r="A13" s="282">
        <v>801</v>
      </c>
      <c r="B13" s="282" t="s">
        <v>206</v>
      </c>
      <c r="C13" s="283" t="s">
        <v>388</v>
      </c>
    </row>
    <row r="14" spans="1:5" hidden="1">
      <c r="A14" s="282"/>
      <c r="B14" s="282"/>
      <c r="C14" s="283"/>
    </row>
    <row r="15" spans="1:5" ht="38.25">
      <c r="A15" s="118">
        <v>801</v>
      </c>
      <c r="B15" s="118" t="s">
        <v>207</v>
      </c>
      <c r="C15" s="238" t="s">
        <v>323</v>
      </c>
    </row>
    <row r="16" spans="1:5" ht="30" customHeight="1" thickBot="1">
      <c r="A16" s="277">
        <v>801</v>
      </c>
      <c r="B16" s="277" t="s">
        <v>208</v>
      </c>
      <c r="C16" s="284" t="s">
        <v>340</v>
      </c>
    </row>
    <row r="17" spans="1:3" ht="27.75" hidden="1" customHeight="1" thickBot="1">
      <c r="A17" s="278"/>
      <c r="B17" s="278"/>
      <c r="C17" s="285"/>
    </row>
    <row r="18" spans="1:3" ht="22.5" customHeight="1">
      <c r="A18" s="279">
        <v>801</v>
      </c>
      <c r="B18" s="279" t="s">
        <v>209</v>
      </c>
      <c r="C18" s="286" t="s">
        <v>324</v>
      </c>
    </row>
    <row r="19" spans="1:3" ht="18" customHeight="1" thickBot="1">
      <c r="A19" s="278"/>
      <c r="B19" s="278"/>
      <c r="C19" s="285"/>
    </row>
    <row r="20" spans="1:3" ht="13.5" thickBot="1">
      <c r="A20" s="122">
        <v>801</v>
      </c>
      <c r="B20" s="123" t="s">
        <v>210</v>
      </c>
      <c r="C20" s="124" t="s">
        <v>337</v>
      </c>
    </row>
    <row r="21" spans="1:3" ht="13.5" thickBot="1">
      <c r="A21" s="122">
        <v>801</v>
      </c>
      <c r="B21" s="123" t="s">
        <v>211</v>
      </c>
      <c r="C21" s="124" t="s">
        <v>338</v>
      </c>
    </row>
    <row r="22" spans="1:3" ht="13.5" thickBot="1">
      <c r="A22" s="122">
        <v>801</v>
      </c>
      <c r="B22" s="123" t="s">
        <v>212</v>
      </c>
      <c r="C22" s="124" t="s">
        <v>339</v>
      </c>
    </row>
    <row r="23" spans="1:3" ht="39" thickBot="1">
      <c r="A23" s="122">
        <v>801</v>
      </c>
      <c r="B23" s="123" t="s">
        <v>213</v>
      </c>
      <c r="C23" s="124" t="s">
        <v>325</v>
      </c>
    </row>
    <row r="24" spans="1:3" ht="39" thickBot="1">
      <c r="A24" s="122">
        <v>801</v>
      </c>
      <c r="B24" s="123" t="s">
        <v>214</v>
      </c>
      <c r="C24" s="124" t="s">
        <v>326</v>
      </c>
    </row>
    <row r="25" spans="1:3" ht="39" thickBot="1">
      <c r="A25" s="122">
        <v>801</v>
      </c>
      <c r="B25" s="123" t="s">
        <v>215</v>
      </c>
      <c r="C25" s="124" t="s">
        <v>327</v>
      </c>
    </row>
    <row r="26" spans="1:3" ht="39" thickBot="1">
      <c r="A26" s="122">
        <v>801</v>
      </c>
      <c r="B26" s="123" t="s">
        <v>216</v>
      </c>
      <c r="C26" s="124" t="s">
        <v>328</v>
      </c>
    </row>
    <row r="27" spans="1:3" ht="39" thickBot="1">
      <c r="A27" s="122">
        <v>801</v>
      </c>
      <c r="B27" s="123" t="s">
        <v>217</v>
      </c>
      <c r="C27" s="124" t="s">
        <v>329</v>
      </c>
    </row>
    <row r="28" spans="1:3" ht="13.5" thickBot="1">
      <c r="A28" s="122">
        <v>801</v>
      </c>
      <c r="B28" s="123" t="s">
        <v>218</v>
      </c>
      <c r="C28" s="124" t="s">
        <v>341</v>
      </c>
    </row>
    <row r="29" spans="1:3">
      <c r="A29" s="279">
        <v>801</v>
      </c>
      <c r="B29" s="279" t="s">
        <v>219</v>
      </c>
      <c r="C29" s="286" t="s">
        <v>330</v>
      </c>
    </row>
    <row r="30" spans="1:3" ht="13.5" thickBot="1">
      <c r="A30" s="278"/>
      <c r="B30" s="278"/>
      <c r="C30" s="285"/>
    </row>
    <row r="31" spans="1:3">
      <c r="A31" s="279">
        <v>801</v>
      </c>
      <c r="B31" s="279" t="s">
        <v>221</v>
      </c>
      <c r="C31" s="286" t="s">
        <v>331</v>
      </c>
    </row>
    <row r="32" spans="1:3" ht="13.5" thickBot="1">
      <c r="A32" s="278"/>
      <c r="B32" s="278"/>
      <c r="C32" s="285"/>
    </row>
    <row r="33" spans="1:3" ht="26.25" thickBot="1">
      <c r="A33" s="122">
        <v>801</v>
      </c>
      <c r="B33" s="123" t="s">
        <v>222</v>
      </c>
      <c r="C33" s="124" t="s">
        <v>332</v>
      </c>
    </row>
    <row r="34" spans="1:3">
      <c r="A34" s="279">
        <v>801</v>
      </c>
      <c r="B34" s="279" t="s">
        <v>223</v>
      </c>
      <c r="C34" s="286" t="s">
        <v>333</v>
      </c>
    </row>
    <row r="35" spans="1:3" ht="13.5" thickBot="1">
      <c r="A35" s="278"/>
      <c r="B35" s="278"/>
      <c r="C35" s="285"/>
    </row>
    <row r="36" spans="1:3" ht="13.5" thickBot="1">
      <c r="A36" s="122">
        <v>801</v>
      </c>
      <c r="B36" s="123" t="s">
        <v>224</v>
      </c>
      <c r="C36" s="124" t="s">
        <v>342</v>
      </c>
    </row>
    <row r="37" spans="1:3" ht="13.5" thickBot="1">
      <c r="A37" s="122">
        <v>801</v>
      </c>
      <c r="B37" s="123" t="s">
        <v>225</v>
      </c>
      <c r="C37" s="124" t="s">
        <v>343</v>
      </c>
    </row>
    <row r="38" spans="1:3" ht="13.5" thickBot="1">
      <c r="A38" s="122">
        <v>801</v>
      </c>
      <c r="B38" s="123" t="s">
        <v>226</v>
      </c>
      <c r="C38" s="124" t="s">
        <v>344</v>
      </c>
    </row>
    <row r="39" spans="1:3" ht="13.5" thickBot="1">
      <c r="A39" s="122">
        <v>801</v>
      </c>
      <c r="B39" s="123" t="s">
        <v>398</v>
      </c>
      <c r="C39" s="124" t="s">
        <v>345</v>
      </c>
    </row>
    <row r="40" spans="1:3" ht="13.5" thickBot="1">
      <c r="A40" s="122">
        <v>801</v>
      </c>
      <c r="B40" s="123" t="s">
        <v>377</v>
      </c>
      <c r="C40" s="124" t="s">
        <v>354</v>
      </c>
    </row>
    <row r="41" spans="1:3" ht="13.5" thickBot="1">
      <c r="A41" s="122">
        <v>801</v>
      </c>
      <c r="B41" s="123" t="s">
        <v>376</v>
      </c>
      <c r="C41" s="218" t="s">
        <v>353</v>
      </c>
    </row>
    <row r="42" spans="1:3" ht="24.75" customHeight="1" thickBot="1">
      <c r="A42" s="122">
        <v>801</v>
      </c>
      <c r="B42" s="217" t="s">
        <v>375</v>
      </c>
      <c r="C42" s="219" t="s">
        <v>334</v>
      </c>
    </row>
    <row r="43" spans="1:3" ht="26.25" thickBot="1">
      <c r="A43" s="122">
        <v>801</v>
      </c>
      <c r="B43" s="123" t="s">
        <v>374</v>
      </c>
      <c r="C43" s="125" t="s">
        <v>346</v>
      </c>
    </row>
    <row r="44" spans="1:3" ht="26.25" thickBot="1">
      <c r="A44" s="122">
        <v>801</v>
      </c>
      <c r="B44" s="123" t="s">
        <v>373</v>
      </c>
      <c r="C44" s="125" t="s">
        <v>352</v>
      </c>
    </row>
    <row r="45" spans="1:3" ht="13.5" thickBot="1">
      <c r="A45" s="122">
        <v>801</v>
      </c>
      <c r="B45" s="123" t="s">
        <v>372</v>
      </c>
      <c r="C45" s="124" t="s">
        <v>284</v>
      </c>
    </row>
    <row r="46" spans="1:3">
      <c r="A46" s="279">
        <v>801</v>
      </c>
      <c r="B46" s="279" t="s">
        <v>371</v>
      </c>
      <c r="C46" s="286" t="s">
        <v>335</v>
      </c>
    </row>
    <row r="47" spans="1:3" ht="13.5" thickBot="1">
      <c r="A47" s="278"/>
      <c r="B47" s="278"/>
      <c r="C47" s="285"/>
    </row>
    <row r="48" spans="1:3">
      <c r="A48" s="279">
        <v>801</v>
      </c>
      <c r="B48" s="279" t="s">
        <v>370</v>
      </c>
      <c r="C48" s="286" t="s">
        <v>351</v>
      </c>
    </row>
    <row r="49" spans="1:5" ht="13.5" thickBot="1">
      <c r="A49" s="278"/>
      <c r="B49" s="278"/>
      <c r="C49" s="285"/>
    </row>
    <row r="50" spans="1:5">
      <c r="A50" s="279">
        <v>801</v>
      </c>
      <c r="B50" s="279" t="s">
        <v>369</v>
      </c>
      <c r="C50" s="280" t="s">
        <v>347</v>
      </c>
    </row>
    <row r="51" spans="1:5" ht="13.5" thickBot="1">
      <c r="A51" s="278"/>
      <c r="B51" s="278"/>
      <c r="C51" s="281"/>
    </row>
    <row r="52" spans="1:5" ht="26.25" thickBot="1">
      <c r="A52" s="122">
        <v>801</v>
      </c>
      <c r="B52" s="123" t="s">
        <v>368</v>
      </c>
      <c r="C52" s="125" t="s">
        <v>350</v>
      </c>
    </row>
    <row r="53" spans="1:5" ht="13.5" thickBot="1">
      <c r="A53" s="122">
        <v>801</v>
      </c>
      <c r="B53" s="123" t="s">
        <v>367</v>
      </c>
      <c r="C53" s="125" t="s">
        <v>348</v>
      </c>
    </row>
    <row r="54" spans="1:5" ht="26.25" thickBot="1">
      <c r="A54" s="122">
        <v>801</v>
      </c>
      <c r="B54" s="123" t="s">
        <v>366</v>
      </c>
      <c r="C54" s="124" t="s">
        <v>349</v>
      </c>
    </row>
    <row r="55" spans="1:5" ht="43.5" customHeight="1">
      <c r="A55" s="287"/>
      <c r="B55" s="288"/>
      <c r="C55" s="289"/>
      <c r="D55" s="9"/>
    </row>
    <row r="56" spans="1:5">
      <c r="A56" s="80" t="s">
        <v>228</v>
      </c>
      <c r="B56" s="118" t="s">
        <v>11</v>
      </c>
      <c r="C56" s="126" t="s">
        <v>287</v>
      </c>
      <c r="D56" s="9"/>
    </row>
    <row r="57" spans="1:5">
      <c r="A57" s="87"/>
      <c r="B57" s="88"/>
      <c r="C57" s="89"/>
      <c r="D57" s="9"/>
    </row>
    <row r="58" spans="1:5" ht="18.75">
      <c r="B58" s="290"/>
      <c r="C58" s="290"/>
      <c r="D58" s="290"/>
      <c r="E58" s="290"/>
    </row>
    <row r="59" spans="1:5" ht="104.25" customHeight="1">
      <c r="A59" s="291" t="s">
        <v>315</v>
      </c>
      <c r="B59" s="291"/>
      <c r="C59" s="291"/>
      <c r="D59" s="90"/>
      <c r="E59" s="90"/>
    </row>
  </sheetData>
  <mergeCells count="38">
    <mergeCell ref="A55:C55"/>
    <mergeCell ref="B58:E58"/>
    <mergeCell ref="A59:C59"/>
    <mergeCell ref="A46:A47"/>
    <mergeCell ref="B46:B47"/>
    <mergeCell ref="C46:C47"/>
    <mergeCell ref="A48:A49"/>
    <mergeCell ref="B48:B49"/>
    <mergeCell ref="C48:C49"/>
    <mergeCell ref="A34:A35"/>
    <mergeCell ref="B34:B35"/>
    <mergeCell ref="C34:C35"/>
    <mergeCell ref="A50:A51"/>
    <mergeCell ref="B50:B51"/>
    <mergeCell ref="C50:C51"/>
    <mergeCell ref="C29:C30"/>
    <mergeCell ref="B8:B9"/>
    <mergeCell ref="B10:B11"/>
    <mergeCell ref="B13:B14"/>
    <mergeCell ref="A31:A32"/>
    <mergeCell ref="B31:B32"/>
    <mergeCell ref="C31:C32"/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</mergeCells>
  <pageMargins left="0.15748031496062992" right="0.19685039370078741" top="0.98425196850393704" bottom="0.98425196850393704" header="0.51181102362204722" footer="0.51181102362204722"/>
  <pageSetup paperSize="9" scale="57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91"/>
  <sheetViews>
    <sheetView view="pageBreakPreview" zoomScale="60" zoomScaleNormal="100" workbookViewId="0">
      <selection activeCell="A11" sqref="A11"/>
    </sheetView>
  </sheetViews>
  <sheetFormatPr defaultColWidth="36" defaultRowHeight="12.75"/>
  <cols>
    <col min="1" max="1" width="57.7109375" style="27" customWidth="1"/>
    <col min="2" max="2" width="8.42578125" style="27" hidden="1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15" hidden="1" customWidth="1"/>
    <col min="9" max="10" width="16.140625" style="114" hidden="1" customWidth="1"/>
    <col min="11" max="11" width="0.28515625" style="114" customWidth="1"/>
    <col min="12" max="12" width="16.140625" style="114" customWidth="1"/>
    <col min="13" max="13" width="17.140625" style="115" customWidth="1"/>
    <col min="14" max="14" width="9.140625" style="30" hidden="1" customWidth="1"/>
    <col min="15" max="257" width="9.140625" style="30" customWidth="1"/>
    <col min="258" max="258" width="3.5703125" style="30" customWidth="1"/>
    <col min="259" max="16384" width="36" style="30"/>
  </cols>
  <sheetData>
    <row r="1" spans="1:16" ht="114.75" customHeight="1">
      <c r="A1" s="23"/>
      <c r="B1" s="23"/>
      <c r="C1" s="23"/>
      <c r="F1" s="302" t="s">
        <v>436</v>
      </c>
      <c r="G1" s="302"/>
      <c r="H1" s="302"/>
      <c r="I1" s="302"/>
      <c r="J1" s="302"/>
      <c r="K1" s="302"/>
      <c r="L1" s="302"/>
      <c r="M1" s="302"/>
      <c r="N1" s="302"/>
      <c r="O1" s="315"/>
      <c r="P1" s="315"/>
    </row>
    <row r="2" spans="1:16" ht="16.5" customHeight="1">
      <c r="B2" s="28"/>
      <c r="G2" s="86"/>
      <c r="H2" s="93"/>
      <c r="I2" s="93"/>
      <c r="J2" s="93"/>
      <c r="K2" s="93"/>
      <c r="L2" s="93"/>
      <c r="M2" s="93"/>
    </row>
    <row r="3" spans="1:16" s="32" customFormat="1" ht="84" customHeight="1">
      <c r="A3" s="316" t="s">
        <v>405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6" s="31" customFormat="1" ht="15.75">
      <c r="A4" s="95"/>
      <c r="B4" s="95"/>
      <c r="C4" s="95"/>
      <c r="D4" s="95"/>
      <c r="E4" s="96"/>
      <c r="F4" s="97"/>
      <c r="G4" s="97"/>
      <c r="H4" s="97"/>
      <c r="I4" s="97"/>
      <c r="J4" s="97"/>
      <c r="K4" s="97"/>
      <c r="L4" s="97"/>
      <c r="M4" s="142" t="s">
        <v>271</v>
      </c>
    </row>
    <row r="5" spans="1:16" s="57" customFormat="1" ht="81.75" customHeight="1">
      <c r="A5" s="71" t="s">
        <v>69</v>
      </c>
      <c r="B5" s="71"/>
      <c r="C5" s="79" t="s">
        <v>159</v>
      </c>
      <c r="D5" s="79" t="s">
        <v>160</v>
      </c>
      <c r="E5" s="79" t="s">
        <v>161</v>
      </c>
      <c r="F5" s="79" t="s">
        <v>162</v>
      </c>
      <c r="G5" s="80" t="s">
        <v>10</v>
      </c>
      <c r="H5" s="98" t="s">
        <v>241</v>
      </c>
      <c r="I5" s="98" t="s">
        <v>10</v>
      </c>
      <c r="J5" s="100" t="s">
        <v>317</v>
      </c>
      <c r="K5" s="100" t="s">
        <v>294</v>
      </c>
      <c r="L5" s="100" t="s">
        <v>314</v>
      </c>
      <c r="M5" s="100" t="s">
        <v>402</v>
      </c>
    </row>
    <row r="6" spans="1:16" s="56" customFormat="1">
      <c r="A6" s="99">
        <v>1</v>
      </c>
      <c r="B6" s="99">
        <v>2</v>
      </c>
      <c r="C6" s="79" t="s">
        <v>439</v>
      </c>
      <c r="D6" s="79" t="s">
        <v>70</v>
      </c>
      <c r="E6" s="79" t="s">
        <v>71</v>
      </c>
      <c r="F6" s="79" t="s">
        <v>72</v>
      </c>
      <c r="G6" s="99">
        <v>7</v>
      </c>
      <c r="H6" s="100">
        <v>8</v>
      </c>
      <c r="I6" s="100">
        <v>7</v>
      </c>
      <c r="J6" s="100"/>
      <c r="K6" s="100"/>
      <c r="L6" s="79" t="s">
        <v>73</v>
      </c>
      <c r="M6" s="143">
        <v>7</v>
      </c>
    </row>
    <row r="7" spans="1:16" s="31" customFormat="1">
      <c r="A7" s="208" t="s">
        <v>410</v>
      </c>
      <c r="B7" s="180" t="s">
        <v>164</v>
      </c>
      <c r="C7" s="180"/>
      <c r="D7" s="180"/>
      <c r="E7" s="180"/>
      <c r="F7" s="181"/>
      <c r="G7" s="182" t="e">
        <f>G8+G20+G32</f>
        <v>#REF!</v>
      </c>
      <c r="H7" s="183" t="e">
        <f>H8+H20+H32+H14</f>
        <v>#REF!</v>
      </c>
      <c r="I7" s="183" t="e">
        <f>M7-H7</f>
        <v>#REF!</v>
      </c>
      <c r="J7" s="211">
        <f>J8+J20+J32+J14+J35</f>
        <v>2906.5499999999997</v>
      </c>
      <c r="K7" s="211">
        <f>L7-J7</f>
        <v>4215.7999999999993</v>
      </c>
      <c r="L7" s="211">
        <f>L8+L20+L32+L14+L35</f>
        <v>7122.3499999999995</v>
      </c>
      <c r="M7" s="211">
        <f>M8+M20+M32+M14+M35</f>
        <v>7123.3499999999995</v>
      </c>
    </row>
    <row r="8" spans="1:16" s="33" customFormat="1" ht="20.25" customHeight="1">
      <c r="A8" s="208" t="s">
        <v>163</v>
      </c>
      <c r="B8" s="79" t="s">
        <v>164</v>
      </c>
      <c r="C8" s="79" t="s">
        <v>165</v>
      </c>
      <c r="D8" s="79"/>
      <c r="E8" s="79"/>
      <c r="F8" s="80"/>
      <c r="G8" s="81" t="e">
        <f>#REF!+G9</f>
        <v>#REF!</v>
      </c>
      <c r="H8" s="98">
        <v>660</v>
      </c>
      <c r="I8" s="98">
        <f t="shared" ref="I8:I85" si="0">M8-H8</f>
        <v>126.96999999999991</v>
      </c>
      <c r="J8" s="184">
        <f>J9</f>
        <v>724.31</v>
      </c>
      <c r="K8" s="211">
        <f t="shared" ref="K8:K78" si="1">L8-J8</f>
        <v>62.659999999999968</v>
      </c>
      <c r="L8" s="184">
        <f>L9</f>
        <v>786.96999999999991</v>
      </c>
      <c r="M8" s="184">
        <f>M9</f>
        <v>786.96999999999991</v>
      </c>
    </row>
    <row r="9" spans="1:16" s="31" customFormat="1" ht="25.5" customHeight="1">
      <c r="A9" s="208" t="s">
        <v>166</v>
      </c>
      <c r="B9" s="83" t="s">
        <v>164</v>
      </c>
      <c r="C9" s="83" t="s">
        <v>165</v>
      </c>
      <c r="D9" s="83" t="s">
        <v>167</v>
      </c>
      <c r="E9" s="83"/>
      <c r="F9" s="83"/>
      <c r="G9" s="81">
        <f t="shared" ref="G9" si="2">G10</f>
        <v>500</v>
      </c>
      <c r="H9" s="98">
        <f>H10</f>
        <v>0</v>
      </c>
      <c r="I9" s="98">
        <f t="shared" si="0"/>
        <v>786.96999999999991</v>
      </c>
      <c r="J9" s="184">
        <f>J10</f>
        <v>724.31</v>
      </c>
      <c r="K9" s="211">
        <f t="shared" si="1"/>
        <v>62.659999999999968</v>
      </c>
      <c r="L9" s="184">
        <f>L10</f>
        <v>786.96999999999991</v>
      </c>
      <c r="M9" s="184">
        <f>M10</f>
        <v>786.96999999999991</v>
      </c>
    </row>
    <row r="10" spans="1:16" s="31" customFormat="1" ht="17.25" customHeight="1">
      <c r="A10" s="82" t="s">
        <v>170</v>
      </c>
      <c r="B10" s="83" t="s">
        <v>164</v>
      </c>
      <c r="C10" s="83" t="s">
        <v>165</v>
      </c>
      <c r="D10" s="83" t="s">
        <v>167</v>
      </c>
      <c r="E10" s="83" t="s">
        <v>242</v>
      </c>
      <c r="F10" s="83"/>
      <c r="G10" s="81">
        <f>G12+G13</f>
        <v>500</v>
      </c>
      <c r="H10" s="98"/>
      <c r="I10" s="98">
        <f t="shared" si="0"/>
        <v>786.96999999999991</v>
      </c>
      <c r="J10" s="184">
        <f>J12+J13</f>
        <v>724.31</v>
      </c>
      <c r="K10" s="211">
        <f t="shared" si="1"/>
        <v>62.659999999999968</v>
      </c>
      <c r="L10" s="184">
        <f>L12+L13</f>
        <v>786.96999999999991</v>
      </c>
      <c r="M10" s="184">
        <f>M12+M13</f>
        <v>786.96999999999991</v>
      </c>
    </row>
    <row r="11" spans="1:16" s="31" customFormat="1" ht="25.5">
      <c r="A11" s="82" t="s">
        <v>300</v>
      </c>
      <c r="B11" s="83" t="s">
        <v>164</v>
      </c>
      <c r="C11" s="83" t="s">
        <v>165</v>
      </c>
      <c r="D11" s="83" t="s">
        <v>167</v>
      </c>
      <c r="E11" s="83" t="s">
        <v>242</v>
      </c>
      <c r="F11" s="83"/>
      <c r="G11" s="102"/>
      <c r="H11" s="98"/>
      <c r="I11" s="98">
        <f t="shared" si="0"/>
        <v>786.96999999999991</v>
      </c>
      <c r="J11" s="184">
        <f>J12+J13</f>
        <v>724.31</v>
      </c>
      <c r="K11" s="211">
        <f t="shared" si="1"/>
        <v>62.659999999999968</v>
      </c>
      <c r="L11" s="184">
        <f>L12+L13</f>
        <v>786.96999999999991</v>
      </c>
      <c r="M11" s="184">
        <f>M12+M13</f>
        <v>786.96999999999991</v>
      </c>
    </row>
    <row r="12" spans="1:16" s="31" customFormat="1">
      <c r="A12" s="82" t="s">
        <v>244</v>
      </c>
      <c r="B12" s="83" t="s">
        <v>164</v>
      </c>
      <c r="C12" s="83" t="s">
        <v>165</v>
      </c>
      <c r="D12" s="83" t="s">
        <v>167</v>
      </c>
      <c r="E12" s="83" t="s">
        <v>243</v>
      </c>
      <c r="F12" s="83" t="s">
        <v>169</v>
      </c>
      <c r="G12" s="102">
        <v>500</v>
      </c>
      <c r="H12" s="98"/>
      <c r="I12" s="98">
        <f t="shared" si="0"/>
        <v>604.42999999999995</v>
      </c>
      <c r="J12" s="184">
        <v>556.30999999999995</v>
      </c>
      <c r="K12" s="211">
        <f t="shared" si="1"/>
        <v>48.120000000000005</v>
      </c>
      <c r="L12" s="184">
        <v>604.42999999999995</v>
      </c>
      <c r="M12" s="184">
        <v>604.42999999999995</v>
      </c>
      <c r="P12" s="30"/>
    </row>
    <row r="13" spans="1:16" s="31" customFormat="1">
      <c r="A13" s="82" t="s">
        <v>245</v>
      </c>
      <c r="B13" s="83" t="s">
        <v>164</v>
      </c>
      <c r="C13" s="83" t="s">
        <v>165</v>
      </c>
      <c r="D13" s="83" t="s">
        <v>167</v>
      </c>
      <c r="E13" s="83" t="s">
        <v>243</v>
      </c>
      <c r="F13" s="83" t="s">
        <v>229</v>
      </c>
      <c r="G13" s="102"/>
      <c r="H13" s="98"/>
      <c r="I13" s="98">
        <f t="shared" si="0"/>
        <v>182.54</v>
      </c>
      <c r="J13" s="184">
        <v>168</v>
      </c>
      <c r="K13" s="211">
        <f t="shared" si="1"/>
        <v>14.539999999999992</v>
      </c>
      <c r="L13" s="184">
        <v>182.54</v>
      </c>
      <c r="M13" s="184">
        <v>182.54</v>
      </c>
      <c r="P13" s="30"/>
    </row>
    <row r="14" spans="1:16" s="58" customFormat="1" ht="38.25">
      <c r="A14" s="103" t="s">
        <v>65</v>
      </c>
      <c r="B14" s="83" t="s">
        <v>164</v>
      </c>
      <c r="C14" s="107" t="s">
        <v>165</v>
      </c>
      <c r="D14" s="107" t="s">
        <v>171</v>
      </c>
      <c r="E14" s="104"/>
      <c r="F14" s="104"/>
      <c r="G14" s="81"/>
      <c r="H14" s="98" t="e">
        <f>#REF!</f>
        <v>#REF!</v>
      </c>
      <c r="I14" s="98">
        <f>M1</f>
        <v>0</v>
      </c>
      <c r="J14" s="184">
        <f t="shared" ref="J14:M16" si="3">J15</f>
        <v>724.31</v>
      </c>
      <c r="K14" s="211">
        <f t="shared" si="1"/>
        <v>62.659999999999968</v>
      </c>
      <c r="L14" s="184">
        <f t="shared" si="3"/>
        <v>786.96999999999991</v>
      </c>
      <c r="M14" s="184">
        <f t="shared" si="3"/>
        <v>786.96999999999991</v>
      </c>
      <c r="N14" s="31"/>
    </row>
    <row r="15" spans="1:16" s="58" customFormat="1" ht="42.75" hidden="1" customHeight="1">
      <c r="A15" s="103" t="s">
        <v>301</v>
      </c>
      <c r="B15" s="83" t="s">
        <v>164</v>
      </c>
      <c r="C15" s="106" t="s">
        <v>165</v>
      </c>
      <c r="D15" s="106" t="s">
        <v>171</v>
      </c>
      <c r="E15" s="107"/>
      <c r="F15" s="84"/>
      <c r="G15" s="81"/>
      <c r="H15" s="98"/>
      <c r="I15" s="98"/>
      <c r="J15" s="184">
        <f t="shared" si="3"/>
        <v>724.31</v>
      </c>
      <c r="K15" s="211">
        <f t="shared" si="1"/>
        <v>62.659999999999968</v>
      </c>
      <c r="L15" s="184">
        <f t="shared" si="3"/>
        <v>786.96999999999991</v>
      </c>
      <c r="M15" s="184">
        <f t="shared" si="3"/>
        <v>786.96999999999991</v>
      </c>
      <c r="N15" s="31"/>
    </row>
    <row r="16" spans="1:16" s="58" customFormat="1" ht="17.25" customHeight="1">
      <c r="A16" s="105" t="s">
        <v>302</v>
      </c>
      <c r="B16" s="83" t="s">
        <v>164</v>
      </c>
      <c r="C16" s="106" t="s">
        <v>165</v>
      </c>
      <c r="D16" s="106" t="s">
        <v>171</v>
      </c>
      <c r="E16" s="107" t="s">
        <v>242</v>
      </c>
      <c r="F16" s="84"/>
      <c r="G16" s="81"/>
      <c r="H16" s="98"/>
      <c r="I16" s="98"/>
      <c r="J16" s="184">
        <f t="shared" si="3"/>
        <v>724.31</v>
      </c>
      <c r="K16" s="211">
        <f t="shared" si="1"/>
        <v>62.659999999999968</v>
      </c>
      <c r="L16" s="184">
        <f t="shared" si="3"/>
        <v>786.96999999999991</v>
      </c>
      <c r="M16" s="184">
        <f t="shared" si="3"/>
        <v>786.96999999999991</v>
      </c>
      <c r="N16" s="31"/>
    </row>
    <row r="17" spans="1:14" s="58" customFormat="1" ht="26.25" customHeight="1">
      <c r="A17" s="105" t="s">
        <v>303</v>
      </c>
      <c r="B17" s="83" t="s">
        <v>164</v>
      </c>
      <c r="C17" s="106" t="s">
        <v>165</v>
      </c>
      <c r="D17" s="106" t="s">
        <v>171</v>
      </c>
      <c r="E17" s="107" t="s">
        <v>242</v>
      </c>
      <c r="F17" s="84"/>
      <c r="G17" s="81"/>
      <c r="H17" s="98"/>
      <c r="I17" s="98"/>
      <c r="J17" s="184">
        <f>J18+J19</f>
        <v>724.31</v>
      </c>
      <c r="K17" s="211">
        <f t="shared" si="1"/>
        <v>62.659999999999968</v>
      </c>
      <c r="L17" s="184">
        <f>L18+L19</f>
        <v>786.96999999999991</v>
      </c>
      <c r="M17" s="184">
        <f>M18+M19</f>
        <v>786.96999999999991</v>
      </c>
      <c r="N17" s="31"/>
    </row>
    <row r="18" spans="1:14" s="58" customFormat="1" ht="16.5" customHeight="1">
      <c r="A18" s="105" t="s">
        <v>244</v>
      </c>
      <c r="B18" s="83" t="s">
        <v>164</v>
      </c>
      <c r="C18" s="106" t="s">
        <v>165</v>
      </c>
      <c r="D18" s="106" t="s">
        <v>171</v>
      </c>
      <c r="E18" s="107" t="s">
        <v>269</v>
      </c>
      <c r="F18" s="84" t="s">
        <v>169</v>
      </c>
      <c r="G18" s="81"/>
      <c r="H18" s="98"/>
      <c r="I18" s="98"/>
      <c r="J18" s="184">
        <v>556.30999999999995</v>
      </c>
      <c r="K18" s="211">
        <f t="shared" si="1"/>
        <v>48.120000000000005</v>
      </c>
      <c r="L18" s="184">
        <v>604.42999999999995</v>
      </c>
      <c r="M18" s="184">
        <v>604.42999999999995</v>
      </c>
      <c r="N18" s="31"/>
    </row>
    <row r="19" spans="1:14" s="58" customFormat="1" ht="18.75" customHeight="1">
      <c r="A19" s="105" t="s">
        <v>270</v>
      </c>
      <c r="B19" s="83" t="s">
        <v>164</v>
      </c>
      <c r="C19" s="106" t="s">
        <v>165</v>
      </c>
      <c r="D19" s="106" t="s">
        <v>171</v>
      </c>
      <c r="E19" s="107" t="s">
        <v>269</v>
      </c>
      <c r="F19" s="84" t="s">
        <v>229</v>
      </c>
      <c r="G19" s="81"/>
      <c r="H19" s="98"/>
      <c r="I19" s="98"/>
      <c r="J19" s="184">
        <v>168</v>
      </c>
      <c r="K19" s="211">
        <f t="shared" si="1"/>
        <v>14.539999999999992</v>
      </c>
      <c r="L19" s="184">
        <v>182.54</v>
      </c>
      <c r="M19" s="184">
        <v>182.54</v>
      </c>
      <c r="N19" s="31"/>
    </row>
    <row r="20" spans="1:14" s="58" customFormat="1" ht="43.5" hidden="1" customHeight="1">
      <c r="A20" s="82" t="s">
        <v>64</v>
      </c>
      <c r="B20" s="83" t="s">
        <v>164</v>
      </c>
      <c r="C20" s="83" t="s">
        <v>165</v>
      </c>
      <c r="D20" s="83"/>
      <c r="E20" s="83"/>
      <c r="F20" s="83"/>
      <c r="G20" s="81" t="e">
        <f>#REF!+#REF!</f>
        <v>#REF!</v>
      </c>
      <c r="H20" s="98" t="e">
        <f>#REF!</f>
        <v>#REF!</v>
      </c>
      <c r="I20" s="98" t="e">
        <f t="shared" si="0"/>
        <v>#REF!</v>
      </c>
      <c r="J20" s="184">
        <f>J21</f>
        <v>1456.93</v>
      </c>
      <c r="K20" s="211">
        <f t="shared" si="1"/>
        <v>-956.93000000000006</v>
      </c>
      <c r="L20" s="184">
        <f>L21</f>
        <v>500</v>
      </c>
      <c r="M20" s="184">
        <f>M21</f>
        <v>500</v>
      </c>
    </row>
    <row r="21" spans="1:14" ht="35.25" customHeight="1">
      <c r="A21" s="244" t="s">
        <v>246</v>
      </c>
      <c r="B21" s="83" t="s">
        <v>164</v>
      </c>
      <c r="C21" s="83" t="s">
        <v>165</v>
      </c>
      <c r="D21" s="83" t="s">
        <v>173</v>
      </c>
      <c r="E21" s="83"/>
      <c r="F21" s="83"/>
      <c r="G21" s="102"/>
      <c r="H21" s="98"/>
      <c r="I21" s="98">
        <f t="shared" si="0"/>
        <v>500</v>
      </c>
      <c r="J21" s="184">
        <f>J22</f>
        <v>1456.93</v>
      </c>
      <c r="K21" s="211">
        <f t="shared" si="1"/>
        <v>-956.93000000000006</v>
      </c>
      <c r="L21" s="184">
        <f>L22</f>
        <v>500</v>
      </c>
      <c r="M21" s="184">
        <f>M22</f>
        <v>500</v>
      </c>
    </row>
    <row r="22" spans="1:14" ht="51">
      <c r="A22" s="82" t="s">
        <v>304</v>
      </c>
      <c r="B22" s="83" t="s">
        <v>164</v>
      </c>
      <c r="C22" s="83" t="s">
        <v>165</v>
      </c>
      <c r="D22" s="83" t="s">
        <v>173</v>
      </c>
      <c r="E22" s="83" t="s">
        <v>230</v>
      </c>
      <c r="F22" s="83"/>
      <c r="G22" s="102"/>
      <c r="H22" s="98"/>
      <c r="I22" s="98">
        <f t="shared" si="0"/>
        <v>500</v>
      </c>
      <c r="J22" s="184">
        <f>J23+J26</f>
        <v>1456.93</v>
      </c>
      <c r="K22" s="211">
        <f t="shared" si="1"/>
        <v>-956.93000000000006</v>
      </c>
      <c r="L22" s="184">
        <f>L23+L26</f>
        <v>500</v>
      </c>
      <c r="M22" s="184">
        <f>M23+M26</f>
        <v>500</v>
      </c>
    </row>
    <row r="23" spans="1:14" ht="25.5" hidden="1" customHeight="1">
      <c r="A23" s="109" t="s">
        <v>305</v>
      </c>
      <c r="B23" s="83" t="s">
        <v>164</v>
      </c>
      <c r="C23" s="83" t="s">
        <v>165</v>
      </c>
      <c r="D23" s="83" t="s">
        <v>173</v>
      </c>
      <c r="E23" s="83" t="s">
        <v>231</v>
      </c>
      <c r="F23" s="83"/>
      <c r="G23" s="102"/>
      <c r="H23" s="98"/>
      <c r="I23" s="98">
        <f t="shared" si="0"/>
        <v>0</v>
      </c>
      <c r="J23" s="184">
        <f>J24+J25</f>
        <v>1456.93</v>
      </c>
      <c r="K23" s="211">
        <f t="shared" si="1"/>
        <v>-1456.93</v>
      </c>
      <c r="L23" s="184">
        <f>L24+L25</f>
        <v>0</v>
      </c>
      <c r="M23" s="184">
        <f>M24+M25</f>
        <v>0</v>
      </c>
    </row>
    <row r="24" spans="1:14" ht="12.75" hidden="1" customHeight="1">
      <c r="A24" s="109" t="s">
        <v>244</v>
      </c>
      <c r="B24" s="83" t="s">
        <v>164</v>
      </c>
      <c r="C24" s="83" t="s">
        <v>165</v>
      </c>
      <c r="D24" s="83" t="s">
        <v>173</v>
      </c>
      <c r="E24" s="83" t="s">
        <v>231</v>
      </c>
      <c r="F24" s="110" t="s">
        <v>169</v>
      </c>
      <c r="G24" s="102"/>
      <c r="H24" s="98"/>
      <c r="I24" s="98">
        <f t="shared" si="0"/>
        <v>0</v>
      </c>
      <c r="J24" s="184">
        <v>1119</v>
      </c>
      <c r="K24" s="211">
        <f t="shared" si="1"/>
        <v>-1119</v>
      </c>
      <c r="L24" s="184"/>
      <c r="M24" s="184"/>
    </row>
    <row r="25" spans="1:14" ht="38.25" hidden="1" customHeight="1">
      <c r="A25" s="109" t="s">
        <v>247</v>
      </c>
      <c r="B25" s="83" t="s">
        <v>164</v>
      </c>
      <c r="C25" s="83" t="s">
        <v>165</v>
      </c>
      <c r="D25" s="83" t="s">
        <v>173</v>
      </c>
      <c r="E25" s="83" t="s">
        <v>231</v>
      </c>
      <c r="F25" s="110" t="s">
        <v>229</v>
      </c>
      <c r="G25" s="102"/>
      <c r="H25" s="98"/>
      <c r="I25" s="98">
        <f t="shared" si="0"/>
        <v>0</v>
      </c>
      <c r="J25" s="184">
        <v>337.93</v>
      </c>
      <c r="K25" s="211">
        <f t="shared" si="1"/>
        <v>-337.93</v>
      </c>
      <c r="L25" s="184"/>
      <c r="M25" s="184"/>
    </row>
    <row r="26" spans="1:14" ht="25.5">
      <c r="A26" s="109" t="s">
        <v>306</v>
      </c>
      <c r="B26" s="83" t="s">
        <v>164</v>
      </c>
      <c r="C26" s="83" t="s">
        <v>165</v>
      </c>
      <c r="D26" s="83" t="s">
        <v>173</v>
      </c>
      <c r="E26" s="83" t="s">
        <v>232</v>
      </c>
      <c r="F26" s="83"/>
      <c r="G26" s="102"/>
      <c r="H26" s="98"/>
      <c r="I26" s="98">
        <f t="shared" si="0"/>
        <v>500</v>
      </c>
      <c r="J26" s="184">
        <f>J27+J28+J29+J30+J31</f>
        <v>0</v>
      </c>
      <c r="K26" s="211">
        <f t="shared" si="1"/>
        <v>500</v>
      </c>
      <c r="L26" s="184">
        <f>L27+L28+L29+L30+L31</f>
        <v>500</v>
      </c>
      <c r="M26" s="184">
        <f>M27+M28+M29+M30+M31</f>
        <v>500</v>
      </c>
    </row>
    <row r="27" spans="1:14" ht="0.75" customHeight="1">
      <c r="A27" s="109" t="s">
        <v>248</v>
      </c>
      <c r="B27" s="83" t="s">
        <v>164</v>
      </c>
      <c r="C27" s="83" t="s">
        <v>165</v>
      </c>
      <c r="D27" s="83" t="s">
        <v>173</v>
      </c>
      <c r="E27" s="83" t="s">
        <v>232</v>
      </c>
      <c r="F27" s="249" t="s">
        <v>172</v>
      </c>
      <c r="G27" s="102"/>
      <c r="H27" s="98"/>
      <c r="I27" s="98">
        <f t="shared" si="0"/>
        <v>0</v>
      </c>
      <c r="J27" s="184">
        <v>0</v>
      </c>
      <c r="K27" s="211">
        <f t="shared" si="1"/>
        <v>0</v>
      </c>
      <c r="L27" s="184">
        <v>0</v>
      </c>
      <c r="M27" s="184">
        <v>0</v>
      </c>
    </row>
    <row r="28" spans="1:14" ht="36" customHeight="1">
      <c r="A28" s="109" t="s">
        <v>181</v>
      </c>
      <c r="B28" s="83" t="s">
        <v>164</v>
      </c>
      <c r="C28" s="83" t="s">
        <v>165</v>
      </c>
      <c r="D28" s="83" t="s">
        <v>173</v>
      </c>
      <c r="E28" s="83" t="s">
        <v>232</v>
      </c>
      <c r="F28" s="249">
        <v>244</v>
      </c>
      <c r="G28" s="102"/>
      <c r="H28" s="98"/>
      <c r="I28" s="98">
        <f t="shared" si="0"/>
        <v>500</v>
      </c>
      <c r="J28" s="184"/>
      <c r="K28" s="211">
        <f t="shared" si="1"/>
        <v>500</v>
      </c>
      <c r="L28" s="184">
        <v>500</v>
      </c>
      <c r="M28" s="184">
        <v>500</v>
      </c>
    </row>
    <row r="29" spans="1:14" ht="76.5" hidden="1" customHeight="1">
      <c r="A29" s="109" t="s">
        <v>249</v>
      </c>
      <c r="B29" s="83" t="s">
        <v>164</v>
      </c>
      <c r="C29" s="83" t="s">
        <v>165</v>
      </c>
      <c r="D29" s="83" t="s">
        <v>173</v>
      </c>
      <c r="E29" s="83" t="s">
        <v>232</v>
      </c>
      <c r="F29" s="110" t="s">
        <v>250</v>
      </c>
      <c r="G29" s="102"/>
      <c r="H29" s="98"/>
      <c r="I29" s="98">
        <f t="shared" si="0"/>
        <v>0</v>
      </c>
      <c r="J29" s="184">
        <v>0</v>
      </c>
      <c r="K29" s="211">
        <f t="shared" si="1"/>
        <v>0</v>
      </c>
      <c r="L29" s="184">
        <v>0</v>
      </c>
      <c r="M29" s="184">
        <v>0</v>
      </c>
    </row>
    <row r="30" spans="1:14" ht="12.75" hidden="1" customHeight="1">
      <c r="A30" s="109" t="s">
        <v>176</v>
      </c>
      <c r="B30" s="83" t="s">
        <v>164</v>
      </c>
      <c r="C30" s="83" t="s">
        <v>165</v>
      </c>
      <c r="D30" s="83" t="s">
        <v>173</v>
      </c>
      <c r="E30" s="83" t="s">
        <v>232</v>
      </c>
      <c r="F30" s="110" t="s">
        <v>177</v>
      </c>
      <c r="G30" s="102"/>
      <c r="H30" s="98"/>
      <c r="I30" s="98">
        <f t="shared" si="0"/>
        <v>0</v>
      </c>
      <c r="J30" s="184"/>
      <c r="K30" s="211">
        <f t="shared" si="1"/>
        <v>0</v>
      </c>
      <c r="L30" s="184">
        <v>0</v>
      </c>
      <c r="M30" s="184">
        <v>0</v>
      </c>
    </row>
    <row r="31" spans="1:14" ht="12.75" hidden="1" customHeight="1">
      <c r="A31" s="109" t="s">
        <v>251</v>
      </c>
      <c r="B31" s="83" t="s">
        <v>164</v>
      </c>
      <c r="C31" s="83" t="s">
        <v>165</v>
      </c>
      <c r="D31" s="83" t="s">
        <v>173</v>
      </c>
      <c r="E31" s="83" t="s">
        <v>232</v>
      </c>
      <c r="F31" s="110" t="s">
        <v>178</v>
      </c>
      <c r="G31" s="102"/>
      <c r="H31" s="98"/>
      <c r="I31" s="98">
        <f t="shared" si="0"/>
        <v>0</v>
      </c>
      <c r="J31" s="184"/>
      <c r="K31" s="211">
        <f t="shared" si="1"/>
        <v>0</v>
      </c>
      <c r="L31" s="184">
        <v>0</v>
      </c>
      <c r="M31" s="184">
        <v>0</v>
      </c>
    </row>
    <row r="32" spans="1:14">
      <c r="A32" s="244" t="s">
        <v>63</v>
      </c>
      <c r="B32" s="83" t="s">
        <v>164</v>
      </c>
      <c r="C32" s="83" t="s">
        <v>165</v>
      </c>
      <c r="D32" s="83" t="s">
        <v>179</v>
      </c>
      <c r="E32" s="83"/>
      <c r="F32" s="83"/>
      <c r="G32" s="81" t="e">
        <f>#REF!</f>
        <v>#REF!</v>
      </c>
      <c r="H32" s="98"/>
      <c r="I32" s="98">
        <f t="shared" si="0"/>
        <v>10</v>
      </c>
      <c r="J32" s="184">
        <f>J33</f>
        <v>1</v>
      </c>
      <c r="K32" s="211">
        <f t="shared" si="1"/>
        <v>8</v>
      </c>
      <c r="L32" s="184">
        <f>L33</f>
        <v>9</v>
      </c>
      <c r="M32" s="184">
        <f>M33</f>
        <v>10</v>
      </c>
    </row>
    <row r="33" spans="1:14" ht="25.5">
      <c r="A33" s="215" t="s">
        <v>420</v>
      </c>
      <c r="B33" s="107" t="s">
        <v>164</v>
      </c>
      <c r="C33" s="107" t="s">
        <v>165</v>
      </c>
      <c r="D33" s="107" t="s">
        <v>179</v>
      </c>
      <c r="E33" s="107" t="s">
        <v>421</v>
      </c>
      <c r="F33" s="253"/>
      <c r="G33" s="81"/>
      <c r="H33" s="98"/>
      <c r="I33" s="98">
        <f t="shared" si="0"/>
        <v>10</v>
      </c>
      <c r="J33" s="184">
        <f>J34</f>
        <v>1</v>
      </c>
      <c r="K33" s="211">
        <f t="shared" si="1"/>
        <v>8</v>
      </c>
      <c r="L33" s="184">
        <f>L34</f>
        <v>9</v>
      </c>
      <c r="M33" s="184">
        <f>M34</f>
        <v>10</v>
      </c>
    </row>
    <row r="34" spans="1:14">
      <c r="A34" s="215" t="s">
        <v>419</v>
      </c>
      <c r="B34" s="107" t="s">
        <v>164</v>
      </c>
      <c r="C34" s="107" t="s">
        <v>165</v>
      </c>
      <c r="D34" s="107" t="s">
        <v>179</v>
      </c>
      <c r="E34" s="107" t="s">
        <v>421</v>
      </c>
      <c r="F34" s="251" t="s">
        <v>411</v>
      </c>
      <c r="G34" s="81"/>
      <c r="H34" s="98"/>
      <c r="I34" s="98">
        <f t="shared" si="0"/>
        <v>10</v>
      </c>
      <c r="J34" s="184">
        <v>1</v>
      </c>
      <c r="K34" s="211">
        <f t="shared" si="1"/>
        <v>8</v>
      </c>
      <c r="L34" s="184">
        <v>9</v>
      </c>
      <c r="M34" s="184">
        <v>10</v>
      </c>
      <c r="N34" s="30" t="s">
        <v>252</v>
      </c>
    </row>
    <row r="35" spans="1:14">
      <c r="A35" s="243" t="s">
        <v>413</v>
      </c>
      <c r="B35" s="83" t="s">
        <v>164</v>
      </c>
      <c r="C35" s="83" t="s">
        <v>165</v>
      </c>
      <c r="D35" s="83" t="s">
        <v>293</v>
      </c>
      <c r="E35" s="83"/>
      <c r="F35" s="79"/>
      <c r="G35" s="81"/>
      <c r="H35" s="98"/>
      <c r="I35" s="98"/>
      <c r="J35" s="184">
        <f t="shared" ref="J35" si="4">J37+J38</f>
        <v>0</v>
      </c>
      <c r="K35" s="211">
        <f>L35-J35</f>
        <v>5039.41</v>
      </c>
      <c r="L35" s="184">
        <f>L36+L39</f>
        <v>5039.41</v>
      </c>
      <c r="M35" s="184">
        <f t="shared" ref="M35" si="5">M36+M39</f>
        <v>5039.41</v>
      </c>
    </row>
    <row r="36" spans="1:14" ht="25.5">
      <c r="A36" s="261" t="s">
        <v>414</v>
      </c>
      <c r="B36" s="107" t="s">
        <v>164</v>
      </c>
      <c r="C36" s="107" t="s">
        <v>165</v>
      </c>
      <c r="D36" s="107" t="s">
        <v>293</v>
      </c>
      <c r="E36" s="107" t="s">
        <v>412</v>
      </c>
      <c r="F36" s="79"/>
      <c r="G36" s="81"/>
      <c r="H36" s="98"/>
      <c r="I36" s="98"/>
      <c r="J36" s="184"/>
      <c r="K36" s="211"/>
      <c r="L36" s="184">
        <f>L37+L38</f>
        <v>3244.41</v>
      </c>
      <c r="M36" s="184">
        <f>M37+M38</f>
        <v>3244.41</v>
      </c>
    </row>
    <row r="37" spans="1:14">
      <c r="A37" s="214" t="s">
        <v>244</v>
      </c>
      <c r="B37" s="83" t="s">
        <v>164</v>
      </c>
      <c r="C37" s="83" t="s">
        <v>165</v>
      </c>
      <c r="D37" s="83" t="s">
        <v>293</v>
      </c>
      <c r="E37" s="83" t="s">
        <v>396</v>
      </c>
      <c r="F37" s="79" t="s">
        <v>180</v>
      </c>
      <c r="G37" s="81"/>
      <c r="H37" s="98"/>
      <c r="I37" s="98"/>
      <c r="J37" s="184"/>
      <c r="K37" s="211">
        <f t="shared" si="1"/>
        <v>2480.71</v>
      </c>
      <c r="L37" s="184">
        <v>2480.71</v>
      </c>
      <c r="M37" s="184">
        <v>2480.71</v>
      </c>
    </row>
    <row r="38" spans="1:14" ht="38.25">
      <c r="A38" s="109" t="s">
        <v>259</v>
      </c>
      <c r="B38" s="83" t="s">
        <v>164</v>
      </c>
      <c r="C38" s="83" t="s">
        <v>165</v>
      </c>
      <c r="D38" s="83" t="s">
        <v>293</v>
      </c>
      <c r="E38" s="83" t="s">
        <v>396</v>
      </c>
      <c r="F38" s="79" t="s">
        <v>237</v>
      </c>
      <c r="G38" s="81"/>
      <c r="H38" s="98"/>
      <c r="I38" s="98"/>
      <c r="J38" s="184"/>
      <c r="K38" s="211">
        <f t="shared" si="1"/>
        <v>763.7</v>
      </c>
      <c r="L38" s="184">
        <v>763.7</v>
      </c>
      <c r="M38" s="184">
        <v>763.7</v>
      </c>
    </row>
    <row r="39" spans="1:14" ht="25.5">
      <c r="A39" s="214" t="s">
        <v>306</v>
      </c>
      <c r="B39" s="83" t="s">
        <v>164</v>
      </c>
      <c r="C39" s="83" t="s">
        <v>165</v>
      </c>
      <c r="D39" s="83" t="s">
        <v>293</v>
      </c>
      <c r="E39" s="83" t="s">
        <v>365</v>
      </c>
      <c r="F39" s="79"/>
      <c r="G39" s="81"/>
      <c r="H39" s="98"/>
      <c r="I39" s="98"/>
      <c r="J39" s="184"/>
      <c r="K39" s="211"/>
      <c r="L39" s="184">
        <f>L40</f>
        <v>1795</v>
      </c>
      <c r="M39" s="184">
        <f>M40</f>
        <v>1795</v>
      </c>
    </row>
    <row r="40" spans="1:14">
      <c r="A40" s="109" t="s">
        <v>364</v>
      </c>
      <c r="B40" s="83" t="s">
        <v>164</v>
      </c>
      <c r="C40" s="83" t="s">
        <v>165</v>
      </c>
      <c r="D40" s="83" t="s">
        <v>293</v>
      </c>
      <c r="E40" s="83" t="s">
        <v>365</v>
      </c>
      <c r="F40" s="79" t="s">
        <v>175</v>
      </c>
      <c r="G40" s="81"/>
      <c r="H40" s="98"/>
      <c r="I40" s="98"/>
      <c r="J40" s="184"/>
      <c r="K40" s="211"/>
      <c r="L40" s="184">
        <f>2295-500</f>
        <v>1795</v>
      </c>
      <c r="M40" s="184">
        <f>2295-500</f>
        <v>1795</v>
      </c>
    </row>
    <row r="41" spans="1:14" ht="17.25" customHeight="1">
      <c r="A41" s="244" t="s">
        <v>190</v>
      </c>
      <c r="B41" s="83" t="s">
        <v>164</v>
      </c>
      <c r="C41" s="83" t="s">
        <v>167</v>
      </c>
      <c r="D41" s="83"/>
      <c r="E41" s="83"/>
      <c r="F41" s="83"/>
      <c r="G41" s="81" t="e">
        <f>G42</f>
        <v>#REF!</v>
      </c>
      <c r="H41" s="98" t="e">
        <f>H42</f>
        <v>#REF!</v>
      </c>
      <c r="I41" s="98" t="e">
        <f t="shared" si="0"/>
        <v>#REF!</v>
      </c>
      <c r="J41" s="184">
        <f>J42</f>
        <v>112</v>
      </c>
      <c r="K41" s="211">
        <f t="shared" si="1"/>
        <v>97.9</v>
      </c>
      <c r="L41" s="184">
        <f>L42</f>
        <v>209.9</v>
      </c>
      <c r="M41" s="184">
        <f>M42</f>
        <v>212.3</v>
      </c>
    </row>
    <row r="42" spans="1:14">
      <c r="A42" s="101" t="s">
        <v>78</v>
      </c>
      <c r="B42" s="83" t="s">
        <v>164</v>
      </c>
      <c r="C42" s="83" t="s">
        <v>167</v>
      </c>
      <c r="D42" s="83" t="s">
        <v>171</v>
      </c>
      <c r="E42" s="83"/>
      <c r="F42" s="83"/>
      <c r="G42" s="81" t="e">
        <f>#REF!+#REF!</f>
        <v>#REF!</v>
      </c>
      <c r="H42" s="98" t="e">
        <f>#REF!</f>
        <v>#REF!</v>
      </c>
      <c r="I42" s="98" t="e">
        <f t="shared" si="0"/>
        <v>#REF!</v>
      </c>
      <c r="J42" s="184">
        <f>J43</f>
        <v>112</v>
      </c>
      <c r="K42" s="211">
        <f t="shared" si="1"/>
        <v>97.9</v>
      </c>
      <c r="L42" s="184">
        <f>L43</f>
        <v>209.9</v>
      </c>
      <c r="M42" s="184">
        <f>M43</f>
        <v>212.3</v>
      </c>
      <c r="N42" s="30" t="s">
        <v>254</v>
      </c>
    </row>
    <row r="43" spans="1:14" ht="63.75">
      <c r="A43" s="111" t="s">
        <v>307</v>
      </c>
      <c r="B43" s="83" t="s">
        <v>164</v>
      </c>
      <c r="C43" s="83" t="s">
        <v>167</v>
      </c>
      <c r="D43" s="83" t="s">
        <v>171</v>
      </c>
      <c r="E43" s="83" t="s">
        <v>253</v>
      </c>
      <c r="F43" s="83"/>
      <c r="G43" s="102"/>
      <c r="H43" s="98"/>
      <c r="I43" s="98">
        <f t="shared" si="0"/>
        <v>212.3</v>
      </c>
      <c r="J43" s="184">
        <f>J44+J45+J46</f>
        <v>112</v>
      </c>
      <c r="K43" s="211">
        <f t="shared" si="1"/>
        <v>97.9</v>
      </c>
      <c r="L43" s="184">
        <f>L44+L45+L46</f>
        <v>209.9</v>
      </c>
      <c r="M43" s="184">
        <f>M44+M45+M46</f>
        <v>212.3</v>
      </c>
      <c r="N43" s="30" t="s">
        <v>254</v>
      </c>
    </row>
    <row r="44" spans="1:14">
      <c r="A44" s="109" t="s">
        <v>244</v>
      </c>
      <c r="B44" s="83" t="s">
        <v>164</v>
      </c>
      <c r="C44" s="83" t="s">
        <v>167</v>
      </c>
      <c r="D44" s="83" t="s">
        <v>171</v>
      </c>
      <c r="E44" s="83" t="s">
        <v>253</v>
      </c>
      <c r="F44" s="110" t="s">
        <v>169</v>
      </c>
      <c r="G44" s="102"/>
      <c r="H44" s="98">
        <v>0</v>
      </c>
      <c r="I44" s="98">
        <f t="shared" si="0"/>
        <v>163.06</v>
      </c>
      <c r="J44" s="184">
        <v>78.099999999999994</v>
      </c>
      <c r="K44" s="211">
        <f t="shared" si="1"/>
        <v>82.9</v>
      </c>
      <c r="L44" s="184">
        <v>161</v>
      </c>
      <c r="M44" s="184">
        <v>163.06</v>
      </c>
      <c r="N44" s="30" t="s">
        <v>254</v>
      </c>
    </row>
    <row r="45" spans="1:14" ht="28.5" customHeight="1">
      <c r="A45" s="109" t="s">
        <v>247</v>
      </c>
      <c r="B45" s="83" t="s">
        <v>164</v>
      </c>
      <c r="C45" s="83" t="s">
        <v>167</v>
      </c>
      <c r="D45" s="83" t="s">
        <v>171</v>
      </c>
      <c r="E45" s="83" t="s">
        <v>253</v>
      </c>
      <c r="F45" s="110" t="s">
        <v>229</v>
      </c>
      <c r="G45" s="102"/>
      <c r="H45" s="98">
        <v>0</v>
      </c>
      <c r="I45" s="98">
        <f t="shared" si="0"/>
        <v>49.24</v>
      </c>
      <c r="J45" s="184">
        <v>33.9</v>
      </c>
      <c r="K45" s="211">
        <f t="shared" si="1"/>
        <v>15</v>
      </c>
      <c r="L45" s="184">
        <v>48.9</v>
      </c>
      <c r="M45" s="184">
        <v>49.24</v>
      </c>
    </row>
    <row r="46" spans="1:14" ht="25.5" hidden="1" customHeight="1">
      <c r="A46" s="111" t="s">
        <v>181</v>
      </c>
      <c r="B46" s="83" t="s">
        <v>164</v>
      </c>
      <c r="C46" s="83" t="s">
        <v>167</v>
      </c>
      <c r="D46" s="83" t="s">
        <v>171</v>
      </c>
      <c r="E46" s="83" t="s">
        <v>253</v>
      </c>
      <c r="F46" s="83" t="s">
        <v>175</v>
      </c>
      <c r="G46" s="102"/>
      <c r="H46" s="98"/>
      <c r="I46" s="98">
        <f t="shared" si="0"/>
        <v>0</v>
      </c>
      <c r="J46" s="184"/>
      <c r="K46" s="211">
        <f t="shared" si="1"/>
        <v>0</v>
      </c>
      <c r="L46" s="184">
        <v>0</v>
      </c>
      <c r="M46" s="184"/>
    </row>
    <row r="47" spans="1:14" ht="25.5" hidden="1" customHeight="1">
      <c r="A47" s="111" t="s">
        <v>384</v>
      </c>
      <c r="B47" s="83" t="s">
        <v>164</v>
      </c>
      <c r="C47" s="83" t="s">
        <v>171</v>
      </c>
      <c r="D47" s="83"/>
      <c r="E47" s="83"/>
      <c r="F47" s="83"/>
      <c r="G47" s="102"/>
      <c r="H47" s="98"/>
      <c r="I47" s="98"/>
      <c r="J47" s="184"/>
      <c r="K47" s="211"/>
      <c r="L47" s="184">
        <f t="shared" ref="L47:M49" si="6">L48</f>
        <v>0</v>
      </c>
      <c r="M47" s="184">
        <f t="shared" si="6"/>
        <v>0</v>
      </c>
    </row>
    <row r="48" spans="1:14" ht="25.5" hidden="1" customHeight="1">
      <c r="A48" s="111" t="s">
        <v>383</v>
      </c>
      <c r="B48" s="83" t="s">
        <v>164</v>
      </c>
      <c r="C48" s="83" t="s">
        <v>171</v>
      </c>
      <c r="D48" s="83" t="s">
        <v>385</v>
      </c>
      <c r="E48" s="83"/>
      <c r="F48" s="83"/>
      <c r="G48" s="102"/>
      <c r="H48" s="98"/>
      <c r="I48" s="98"/>
      <c r="J48" s="184"/>
      <c r="K48" s="211"/>
      <c r="L48" s="184">
        <f t="shared" si="6"/>
        <v>0</v>
      </c>
      <c r="M48" s="184">
        <f t="shared" si="6"/>
        <v>0</v>
      </c>
    </row>
    <row r="49" spans="1:13" ht="25.5" hidden="1">
      <c r="A49" s="111" t="s">
        <v>386</v>
      </c>
      <c r="B49" s="83" t="s">
        <v>164</v>
      </c>
      <c r="C49" s="83" t="s">
        <v>171</v>
      </c>
      <c r="D49" s="83" t="s">
        <v>385</v>
      </c>
      <c r="E49" s="83" t="s">
        <v>390</v>
      </c>
      <c r="F49" s="83"/>
      <c r="G49" s="102"/>
      <c r="H49" s="98"/>
      <c r="I49" s="98"/>
      <c r="J49" s="184"/>
      <c r="K49" s="211"/>
      <c r="L49" s="184">
        <f t="shared" si="6"/>
        <v>0</v>
      </c>
      <c r="M49" s="184">
        <f t="shared" si="6"/>
        <v>0</v>
      </c>
    </row>
    <row r="50" spans="1:13" ht="51" hidden="1" customHeight="1">
      <c r="A50" s="111" t="s">
        <v>181</v>
      </c>
      <c r="B50" s="83" t="s">
        <v>164</v>
      </c>
      <c r="C50" s="83" t="s">
        <v>171</v>
      </c>
      <c r="D50" s="83" t="s">
        <v>385</v>
      </c>
      <c r="E50" s="83" t="s">
        <v>390</v>
      </c>
      <c r="F50" s="83" t="s">
        <v>175</v>
      </c>
      <c r="G50" s="102"/>
      <c r="H50" s="98"/>
      <c r="I50" s="98"/>
      <c r="J50" s="184"/>
      <c r="K50" s="211"/>
      <c r="L50" s="184"/>
      <c r="M50" s="184"/>
    </row>
    <row r="51" spans="1:13">
      <c r="A51" s="237" t="s">
        <v>182</v>
      </c>
      <c r="B51" s="83" t="s">
        <v>164</v>
      </c>
      <c r="C51" s="83" t="s">
        <v>174</v>
      </c>
      <c r="D51" s="83"/>
      <c r="E51" s="83"/>
      <c r="F51" s="83"/>
      <c r="G51" s="81" t="e">
        <f>G53+#REF!</f>
        <v>#REF!</v>
      </c>
      <c r="H51" s="98" t="e">
        <f>H53</f>
        <v>#REF!</v>
      </c>
      <c r="I51" s="98" t="e">
        <f t="shared" si="0"/>
        <v>#REF!</v>
      </c>
      <c r="J51" s="184">
        <f>J53+J52</f>
        <v>3</v>
      </c>
      <c r="K51" s="211">
        <f t="shared" si="1"/>
        <v>47</v>
      </c>
      <c r="L51" s="184">
        <f>L53+L52</f>
        <v>50</v>
      </c>
      <c r="M51" s="184">
        <f>M53+M52</f>
        <v>50</v>
      </c>
    </row>
    <row r="52" spans="1:13" hidden="1">
      <c r="A52" s="189" t="s">
        <v>52</v>
      </c>
      <c r="B52" s="83" t="s">
        <v>164</v>
      </c>
      <c r="C52" s="83" t="s">
        <v>174</v>
      </c>
      <c r="D52" s="83" t="s">
        <v>171</v>
      </c>
      <c r="E52" s="83" t="s">
        <v>298</v>
      </c>
      <c r="F52" s="83" t="s">
        <v>175</v>
      </c>
      <c r="G52" s="102"/>
      <c r="H52" s="98"/>
      <c r="I52" s="98">
        <f t="shared" si="0"/>
        <v>0</v>
      </c>
      <c r="J52" s="184"/>
      <c r="K52" s="211">
        <f t="shared" si="1"/>
        <v>0</v>
      </c>
      <c r="L52" s="184"/>
      <c r="M52" s="184"/>
    </row>
    <row r="53" spans="1:13">
      <c r="A53" s="101" t="s">
        <v>52</v>
      </c>
      <c r="B53" s="83" t="s">
        <v>164</v>
      </c>
      <c r="C53" s="83" t="s">
        <v>174</v>
      </c>
      <c r="D53" s="83" t="s">
        <v>171</v>
      </c>
      <c r="E53" s="83"/>
      <c r="F53" s="83"/>
      <c r="G53" s="81" t="e">
        <f>#REF!+#REF!+#REF!+#REF!+#REF!</f>
        <v>#REF!</v>
      </c>
      <c r="H53" s="98" t="e">
        <f>#REF!</f>
        <v>#REF!</v>
      </c>
      <c r="I53" s="98" t="e">
        <f t="shared" si="0"/>
        <v>#REF!</v>
      </c>
      <c r="J53" s="184">
        <f t="shared" ref="J53:M54" si="7">J54</f>
        <v>3</v>
      </c>
      <c r="K53" s="211">
        <f t="shared" si="1"/>
        <v>47</v>
      </c>
      <c r="L53" s="184">
        <f t="shared" si="7"/>
        <v>50</v>
      </c>
      <c r="M53" s="184">
        <f t="shared" si="7"/>
        <v>50</v>
      </c>
    </row>
    <row r="54" spans="1:13" ht="25.5">
      <c r="A54" s="108" t="s">
        <v>255</v>
      </c>
      <c r="B54" s="83" t="s">
        <v>164</v>
      </c>
      <c r="C54" s="83" t="s">
        <v>174</v>
      </c>
      <c r="D54" s="83" t="s">
        <v>171</v>
      </c>
      <c r="E54" s="83" t="s">
        <v>298</v>
      </c>
      <c r="F54" s="83"/>
      <c r="G54" s="102"/>
      <c r="H54" s="98"/>
      <c r="I54" s="98">
        <f t="shared" si="0"/>
        <v>50</v>
      </c>
      <c r="J54" s="184">
        <f t="shared" si="7"/>
        <v>3</v>
      </c>
      <c r="K54" s="211">
        <f t="shared" si="1"/>
        <v>47</v>
      </c>
      <c r="L54" s="184">
        <f t="shared" si="7"/>
        <v>50</v>
      </c>
      <c r="M54" s="184">
        <f t="shared" si="7"/>
        <v>50</v>
      </c>
    </row>
    <row r="55" spans="1:13" ht="25.5">
      <c r="A55" s="108" t="s">
        <v>181</v>
      </c>
      <c r="B55" s="83" t="s">
        <v>164</v>
      </c>
      <c r="C55" s="83" t="s">
        <v>174</v>
      </c>
      <c r="D55" s="83" t="s">
        <v>171</v>
      </c>
      <c r="E55" s="83" t="s">
        <v>298</v>
      </c>
      <c r="F55" s="83" t="s">
        <v>175</v>
      </c>
      <c r="G55" s="102"/>
      <c r="H55" s="98"/>
      <c r="I55" s="98">
        <f t="shared" si="0"/>
        <v>50</v>
      </c>
      <c r="J55" s="184">
        <v>3</v>
      </c>
      <c r="K55" s="211">
        <f t="shared" si="1"/>
        <v>47</v>
      </c>
      <c r="L55" s="184">
        <v>50</v>
      </c>
      <c r="M55" s="184">
        <v>50</v>
      </c>
    </row>
    <row r="56" spans="1:13">
      <c r="A56" s="244" t="s">
        <v>184</v>
      </c>
      <c r="B56" s="83" t="s">
        <v>164</v>
      </c>
      <c r="C56" s="83" t="s">
        <v>183</v>
      </c>
      <c r="D56" s="83"/>
      <c r="E56" s="83"/>
      <c r="F56" s="83"/>
      <c r="G56" s="81" t="e">
        <f>G57</f>
        <v>#REF!</v>
      </c>
      <c r="H56" s="98" t="e">
        <f>H57</f>
        <v>#REF!</v>
      </c>
      <c r="I56" s="98" t="e">
        <f t="shared" si="0"/>
        <v>#REF!</v>
      </c>
      <c r="J56" s="184">
        <f t="shared" ref="J56:M58" si="8">J57</f>
        <v>292.63</v>
      </c>
      <c r="K56" s="211">
        <f t="shared" si="1"/>
        <v>162.20999999999998</v>
      </c>
      <c r="L56" s="184">
        <f t="shared" si="8"/>
        <v>454.84</v>
      </c>
      <c r="M56" s="184">
        <f t="shared" si="8"/>
        <v>454.84</v>
      </c>
    </row>
    <row r="57" spans="1:13">
      <c r="A57" s="101" t="s">
        <v>46</v>
      </c>
      <c r="B57" s="83" t="s">
        <v>164</v>
      </c>
      <c r="C57" s="83" t="s">
        <v>183</v>
      </c>
      <c r="D57" s="83" t="s">
        <v>183</v>
      </c>
      <c r="E57" s="83"/>
      <c r="F57" s="83"/>
      <c r="G57" s="81" t="e">
        <f>#REF!+#REF!</f>
        <v>#REF!</v>
      </c>
      <c r="H57" s="98" t="e">
        <f>#REF!</f>
        <v>#REF!</v>
      </c>
      <c r="I57" s="98" t="e">
        <f t="shared" si="0"/>
        <v>#REF!</v>
      </c>
      <c r="J57" s="184">
        <f t="shared" si="8"/>
        <v>292.63</v>
      </c>
      <c r="K57" s="211">
        <f t="shared" si="1"/>
        <v>162.20999999999998</v>
      </c>
      <c r="L57" s="184">
        <f t="shared" si="8"/>
        <v>454.84</v>
      </c>
      <c r="M57" s="184">
        <f t="shared" si="8"/>
        <v>454.84</v>
      </c>
    </row>
    <row r="58" spans="1:13">
      <c r="A58" s="108" t="s">
        <v>256</v>
      </c>
      <c r="B58" s="83" t="s">
        <v>164</v>
      </c>
      <c r="C58" s="83" t="s">
        <v>183</v>
      </c>
      <c r="D58" s="83" t="s">
        <v>183</v>
      </c>
      <c r="E58" s="83" t="s">
        <v>233</v>
      </c>
      <c r="F58" s="83"/>
      <c r="G58" s="102"/>
      <c r="H58" s="98"/>
      <c r="I58" s="98">
        <f t="shared" si="0"/>
        <v>454.84</v>
      </c>
      <c r="J58" s="184">
        <f t="shared" si="8"/>
        <v>292.63</v>
      </c>
      <c r="K58" s="211">
        <f t="shared" si="1"/>
        <v>162.20999999999998</v>
      </c>
      <c r="L58" s="184">
        <f t="shared" si="8"/>
        <v>454.84</v>
      </c>
      <c r="M58" s="184">
        <f t="shared" si="8"/>
        <v>454.84</v>
      </c>
    </row>
    <row r="59" spans="1:13" ht="25.5">
      <c r="A59" s="108" t="s">
        <v>257</v>
      </c>
      <c r="B59" s="83" t="s">
        <v>164</v>
      </c>
      <c r="C59" s="83" t="s">
        <v>183</v>
      </c>
      <c r="D59" s="83" t="s">
        <v>183</v>
      </c>
      <c r="E59" s="83" t="s">
        <v>234</v>
      </c>
      <c r="F59" s="83"/>
      <c r="G59" s="102"/>
      <c r="H59" s="98"/>
      <c r="I59" s="98">
        <f t="shared" si="0"/>
        <v>454.84</v>
      </c>
      <c r="J59" s="184">
        <f>J60+J63</f>
        <v>292.63</v>
      </c>
      <c r="K59" s="211">
        <f t="shared" si="1"/>
        <v>162.20999999999998</v>
      </c>
      <c r="L59" s="184">
        <f>L60+L63</f>
        <v>454.84</v>
      </c>
      <c r="M59" s="184">
        <f>M60+M63</f>
        <v>454.84</v>
      </c>
    </row>
    <row r="60" spans="1:13" ht="25.5">
      <c r="A60" s="109" t="s">
        <v>258</v>
      </c>
      <c r="B60" s="83" t="s">
        <v>164</v>
      </c>
      <c r="C60" s="83" t="s">
        <v>183</v>
      </c>
      <c r="D60" s="83" t="s">
        <v>183</v>
      </c>
      <c r="E60" s="83" t="s">
        <v>235</v>
      </c>
      <c r="F60" s="83"/>
      <c r="G60" s="102"/>
      <c r="H60" s="98"/>
      <c r="I60" s="98">
        <f t="shared" si="0"/>
        <v>454.84</v>
      </c>
      <c r="J60" s="184">
        <f>J61+J62</f>
        <v>292.63</v>
      </c>
      <c r="K60" s="211">
        <f t="shared" si="1"/>
        <v>162.20999999999998</v>
      </c>
      <c r="L60" s="184">
        <f>L61+L62</f>
        <v>454.84</v>
      </c>
      <c r="M60" s="184">
        <f>M61+M62</f>
        <v>454.84</v>
      </c>
    </row>
    <row r="61" spans="1:13" ht="25.5" customHeight="1">
      <c r="A61" s="109" t="s">
        <v>236</v>
      </c>
      <c r="B61" s="83" t="s">
        <v>164</v>
      </c>
      <c r="C61" s="83" t="s">
        <v>183</v>
      </c>
      <c r="D61" s="83" t="s">
        <v>183</v>
      </c>
      <c r="E61" s="83" t="s">
        <v>235</v>
      </c>
      <c r="F61" s="110" t="s">
        <v>180</v>
      </c>
      <c r="G61" s="102"/>
      <c r="H61" s="98"/>
      <c r="I61" s="98">
        <f t="shared" si="0"/>
        <v>349.34</v>
      </c>
      <c r="J61" s="184">
        <v>224.75</v>
      </c>
      <c r="K61" s="211">
        <f t="shared" si="1"/>
        <v>124.58999999999997</v>
      </c>
      <c r="L61" s="184">
        <v>349.34</v>
      </c>
      <c r="M61" s="184">
        <v>349.34</v>
      </c>
    </row>
    <row r="62" spans="1:13" ht="25.5" customHeight="1">
      <c r="A62" s="109" t="s">
        <v>259</v>
      </c>
      <c r="B62" s="83" t="s">
        <v>164</v>
      </c>
      <c r="C62" s="83" t="s">
        <v>183</v>
      </c>
      <c r="D62" s="83" t="s">
        <v>183</v>
      </c>
      <c r="E62" s="83" t="s">
        <v>235</v>
      </c>
      <c r="F62" s="110" t="s">
        <v>237</v>
      </c>
      <c r="G62" s="102"/>
      <c r="H62" s="98"/>
      <c r="I62" s="98">
        <f t="shared" si="0"/>
        <v>105.5</v>
      </c>
      <c r="J62" s="184">
        <v>67.88</v>
      </c>
      <c r="K62" s="211">
        <f t="shared" si="1"/>
        <v>37.620000000000005</v>
      </c>
      <c r="L62" s="184">
        <v>105.5</v>
      </c>
      <c r="M62" s="184">
        <v>105.5</v>
      </c>
    </row>
    <row r="63" spans="1:13" ht="18" hidden="1" customHeight="1">
      <c r="A63" s="108" t="s">
        <v>260</v>
      </c>
      <c r="B63" s="83" t="s">
        <v>164</v>
      </c>
      <c r="C63" s="83" t="s">
        <v>183</v>
      </c>
      <c r="D63" s="83" t="s">
        <v>183</v>
      </c>
      <c r="E63" s="83" t="s">
        <v>261</v>
      </c>
      <c r="F63" s="83"/>
      <c r="G63" s="102"/>
      <c r="H63" s="98"/>
      <c r="I63" s="98">
        <f t="shared" si="0"/>
        <v>0</v>
      </c>
      <c r="J63" s="184">
        <f>J64</f>
        <v>0</v>
      </c>
      <c r="K63" s="211">
        <f t="shared" si="1"/>
        <v>0</v>
      </c>
      <c r="L63" s="184">
        <f>L64</f>
        <v>0</v>
      </c>
      <c r="M63" s="184">
        <f>M64</f>
        <v>0</v>
      </c>
    </row>
    <row r="64" spans="1:13" ht="25.5" hidden="1">
      <c r="A64" s="108" t="s">
        <v>181</v>
      </c>
      <c r="B64" s="83" t="s">
        <v>164</v>
      </c>
      <c r="C64" s="83" t="s">
        <v>183</v>
      </c>
      <c r="D64" s="83" t="s">
        <v>183</v>
      </c>
      <c r="E64" s="83" t="s">
        <v>261</v>
      </c>
      <c r="F64" s="83" t="s">
        <v>175</v>
      </c>
      <c r="G64" s="102"/>
      <c r="H64" s="98"/>
      <c r="I64" s="98">
        <f t="shared" si="0"/>
        <v>0</v>
      </c>
      <c r="J64" s="184"/>
      <c r="K64" s="211">
        <f t="shared" si="1"/>
        <v>0</v>
      </c>
      <c r="L64" s="184"/>
      <c r="M64" s="184"/>
    </row>
    <row r="65" spans="1:13">
      <c r="A65" s="265" t="s">
        <v>409</v>
      </c>
      <c r="B65" s="83" t="s">
        <v>164</v>
      </c>
      <c r="C65" s="83" t="s">
        <v>185</v>
      </c>
      <c r="D65" s="83"/>
      <c r="E65" s="83"/>
      <c r="F65" s="83"/>
      <c r="G65" s="81" t="e">
        <f>G66</f>
        <v>#REF!</v>
      </c>
      <c r="H65" s="98" t="e">
        <f>H66</f>
        <v>#REF!</v>
      </c>
      <c r="I65" s="98" t="e">
        <f t="shared" si="0"/>
        <v>#REF!</v>
      </c>
      <c r="J65" s="184">
        <f t="shared" ref="J65:M68" si="9">J66</f>
        <v>117.93</v>
      </c>
      <c r="K65" s="211">
        <f t="shared" si="1"/>
        <v>28.150000000000006</v>
      </c>
      <c r="L65" s="184">
        <f t="shared" si="9"/>
        <v>146.08000000000001</v>
      </c>
      <c r="M65" s="184">
        <f t="shared" si="9"/>
        <v>36.96</v>
      </c>
    </row>
    <row r="66" spans="1:13">
      <c r="A66" s="108" t="s">
        <v>44</v>
      </c>
      <c r="B66" s="83" t="s">
        <v>164</v>
      </c>
      <c r="C66" s="83" t="s">
        <v>185</v>
      </c>
      <c r="D66" s="83" t="s">
        <v>165</v>
      </c>
      <c r="E66" s="83"/>
      <c r="F66" s="83"/>
      <c r="G66" s="81" t="e">
        <f>#REF!+#REF!</f>
        <v>#REF!</v>
      </c>
      <c r="H66" s="98" t="e">
        <f>#REF!</f>
        <v>#REF!</v>
      </c>
      <c r="I66" s="98" t="e">
        <f t="shared" si="0"/>
        <v>#REF!</v>
      </c>
      <c r="J66" s="184">
        <f t="shared" si="9"/>
        <v>117.93</v>
      </c>
      <c r="K66" s="211">
        <f t="shared" si="1"/>
        <v>28.150000000000006</v>
      </c>
      <c r="L66" s="184">
        <f t="shared" si="9"/>
        <v>146.08000000000001</v>
      </c>
      <c r="M66" s="184">
        <f t="shared" si="9"/>
        <v>36.96</v>
      </c>
    </row>
    <row r="67" spans="1:13">
      <c r="A67" s="108" t="s">
        <v>262</v>
      </c>
      <c r="B67" s="83" t="s">
        <v>164</v>
      </c>
      <c r="C67" s="83" t="s">
        <v>185</v>
      </c>
      <c r="D67" s="83" t="s">
        <v>165</v>
      </c>
      <c r="E67" s="83" t="s">
        <v>238</v>
      </c>
      <c r="F67" s="83"/>
      <c r="G67" s="102"/>
      <c r="H67" s="98"/>
      <c r="I67" s="98">
        <f t="shared" si="0"/>
        <v>36.96</v>
      </c>
      <c r="J67" s="184">
        <f t="shared" si="9"/>
        <v>117.93</v>
      </c>
      <c r="K67" s="211">
        <f t="shared" si="1"/>
        <v>28.150000000000006</v>
      </c>
      <c r="L67" s="184">
        <f t="shared" si="9"/>
        <v>146.08000000000001</v>
      </c>
      <c r="M67" s="184">
        <f t="shared" si="9"/>
        <v>36.96</v>
      </c>
    </row>
    <row r="68" spans="1:13">
      <c r="A68" s="108" t="s">
        <v>263</v>
      </c>
      <c r="B68" s="83" t="s">
        <v>164</v>
      </c>
      <c r="C68" s="83" t="s">
        <v>185</v>
      </c>
      <c r="D68" s="83" t="s">
        <v>165</v>
      </c>
      <c r="E68" s="83" t="s">
        <v>387</v>
      </c>
      <c r="F68" s="83"/>
      <c r="G68" s="102"/>
      <c r="H68" s="98"/>
      <c r="I68" s="98">
        <f t="shared" si="0"/>
        <v>36.96</v>
      </c>
      <c r="J68" s="184">
        <f t="shared" si="9"/>
        <v>117.93</v>
      </c>
      <c r="K68" s="211">
        <f t="shared" si="1"/>
        <v>28.150000000000006</v>
      </c>
      <c r="L68" s="184">
        <f t="shared" si="9"/>
        <v>146.08000000000001</v>
      </c>
      <c r="M68" s="184">
        <f t="shared" si="9"/>
        <v>36.96</v>
      </c>
    </row>
    <row r="69" spans="1:13" ht="12.75" customHeight="1">
      <c r="A69" s="108" t="s">
        <v>181</v>
      </c>
      <c r="B69" s="83" t="s">
        <v>164</v>
      </c>
      <c r="C69" s="83" t="s">
        <v>185</v>
      </c>
      <c r="D69" s="83" t="s">
        <v>165</v>
      </c>
      <c r="E69" s="83" t="s">
        <v>387</v>
      </c>
      <c r="F69" s="83" t="s">
        <v>175</v>
      </c>
      <c r="G69" s="102"/>
      <c r="H69" s="98"/>
      <c r="I69" s="98">
        <f t="shared" si="0"/>
        <v>36.96</v>
      </c>
      <c r="J69" s="184">
        <v>117.93</v>
      </c>
      <c r="K69" s="211">
        <f t="shared" si="1"/>
        <v>28.150000000000006</v>
      </c>
      <c r="L69" s="184">
        <v>146.08000000000001</v>
      </c>
      <c r="M69" s="184">
        <v>36.96</v>
      </c>
    </row>
    <row r="70" spans="1:13" ht="25.5" customHeight="1">
      <c r="A70" s="244" t="s">
        <v>187</v>
      </c>
      <c r="B70" s="83" t="s">
        <v>164</v>
      </c>
      <c r="C70" s="83" t="s">
        <v>179</v>
      </c>
      <c r="D70" s="83"/>
      <c r="E70" s="83"/>
      <c r="F70" s="83"/>
      <c r="G70" s="81" t="e">
        <f>G71+G74</f>
        <v>#REF!</v>
      </c>
      <c r="H70" s="98" t="e">
        <f>H71+H74</f>
        <v>#REF!</v>
      </c>
      <c r="I70" s="98" t="e">
        <f t="shared" si="0"/>
        <v>#REF!</v>
      </c>
      <c r="J70" s="184">
        <f>J71+J74</f>
        <v>584.96</v>
      </c>
      <c r="K70" s="211">
        <f t="shared" si="1"/>
        <v>324.71999999999991</v>
      </c>
      <c r="L70" s="184">
        <f>L71+L74</f>
        <v>909.68</v>
      </c>
      <c r="M70" s="184">
        <f>M71+M74</f>
        <v>908.68</v>
      </c>
    </row>
    <row r="71" spans="1:13" ht="25.5" hidden="1" customHeight="1">
      <c r="A71" s="101" t="s">
        <v>119</v>
      </c>
      <c r="B71" s="83" t="s">
        <v>164</v>
      </c>
      <c r="C71" s="83" t="s">
        <v>179</v>
      </c>
      <c r="D71" s="83" t="s">
        <v>167</v>
      </c>
      <c r="E71" s="83"/>
      <c r="F71" s="83"/>
      <c r="G71" s="81" t="e">
        <f>#REF!+G72</f>
        <v>#REF!</v>
      </c>
      <c r="H71" s="98">
        <f>H72</f>
        <v>0</v>
      </c>
      <c r="I71" s="98">
        <f t="shared" si="0"/>
        <v>0</v>
      </c>
      <c r="J71" s="184">
        <f>J72</f>
        <v>0</v>
      </c>
      <c r="K71" s="211">
        <f t="shared" si="1"/>
        <v>0</v>
      </c>
      <c r="L71" s="184">
        <f>L72</f>
        <v>0</v>
      </c>
      <c r="M71" s="184">
        <f>M72</f>
        <v>0</v>
      </c>
    </row>
    <row r="72" spans="1:13" ht="25.5" hidden="1">
      <c r="A72" s="82" t="s">
        <v>265</v>
      </c>
      <c r="B72" s="83" t="s">
        <v>164</v>
      </c>
      <c r="C72" s="83" t="s">
        <v>179</v>
      </c>
      <c r="D72" s="83" t="s">
        <v>167</v>
      </c>
      <c r="E72" s="83" t="s">
        <v>240</v>
      </c>
      <c r="F72" s="83"/>
      <c r="G72" s="81">
        <f>G73</f>
        <v>0</v>
      </c>
      <c r="H72" s="98">
        <f>H73</f>
        <v>0</v>
      </c>
      <c r="I72" s="98">
        <f t="shared" si="0"/>
        <v>0</v>
      </c>
      <c r="J72" s="184">
        <f>J73</f>
        <v>0</v>
      </c>
      <c r="K72" s="211">
        <f t="shared" si="1"/>
        <v>0</v>
      </c>
      <c r="L72" s="184">
        <f>L73</f>
        <v>0</v>
      </c>
      <c r="M72" s="184">
        <f>M73</f>
        <v>0</v>
      </c>
    </row>
    <row r="73" spans="1:13" ht="51" hidden="1" customHeight="1">
      <c r="A73" s="108" t="s">
        <v>181</v>
      </c>
      <c r="B73" s="83" t="s">
        <v>164</v>
      </c>
      <c r="C73" s="83" t="s">
        <v>179</v>
      </c>
      <c r="D73" s="83" t="s">
        <v>167</v>
      </c>
      <c r="E73" s="83" t="s">
        <v>240</v>
      </c>
      <c r="F73" s="83" t="s">
        <v>175</v>
      </c>
      <c r="G73" s="81"/>
      <c r="H73" s="98">
        <f>G73</f>
        <v>0</v>
      </c>
      <c r="I73" s="98">
        <f t="shared" si="0"/>
        <v>0</v>
      </c>
      <c r="J73" s="184">
        <v>0</v>
      </c>
      <c r="K73" s="211">
        <f t="shared" si="1"/>
        <v>0</v>
      </c>
      <c r="L73" s="184">
        <v>0</v>
      </c>
      <c r="M73" s="184">
        <v>0</v>
      </c>
    </row>
    <row r="74" spans="1:13">
      <c r="A74" s="105" t="s">
        <v>422</v>
      </c>
      <c r="B74" s="83" t="s">
        <v>164</v>
      </c>
      <c r="C74" s="83" t="s">
        <v>179</v>
      </c>
      <c r="D74" s="83" t="s">
        <v>174</v>
      </c>
      <c r="E74" s="83"/>
      <c r="F74" s="83"/>
      <c r="G74" s="81" t="e">
        <f>#REF!+G75</f>
        <v>#REF!</v>
      </c>
      <c r="H74" s="98" t="e">
        <f>H75</f>
        <v>#REF!</v>
      </c>
      <c r="I74" s="98" t="e">
        <f t="shared" si="0"/>
        <v>#REF!</v>
      </c>
      <c r="J74" s="184">
        <f>J76</f>
        <v>584.96</v>
      </c>
      <c r="K74" s="211">
        <f t="shared" si="1"/>
        <v>324.71999999999991</v>
      </c>
      <c r="L74" s="184">
        <f>L76</f>
        <v>909.68</v>
      </c>
      <c r="M74" s="184">
        <f>M76</f>
        <v>908.68</v>
      </c>
    </row>
    <row r="75" spans="1:13" hidden="1">
      <c r="A75" s="213" t="s">
        <v>119</v>
      </c>
      <c r="B75" s="83" t="s">
        <v>164</v>
      </c>
      <c r="C75" s="83" t="s">
        <v>179</v>
      </c>
      <c r="D75" s="83" t="s">
        <v>174</v>
      </c>
      <c r="E75" s="83"/>
      <c r="F75" s="83"/>
      <c r="G75" s="81" t="e">
        <f>#REF!</f>
        <v>#REF!</v>
      </c>
      <c r="H75" s="98" t="e">
        <f>#REF!</f>
        <v>#REF!</v>
      </c>
      <c r="I75" s="98" t="e">
        <f t="shared" si="0"/>
        <v>#REF!</v>
      </c>
      <c r="J75" s="184">
        <f t="shared" ref="J75:M77" si="10">J76</f>
        <v>584.96</v>
      </c>
      <c r="K75" s="211">
        <f t="shared" si="1"/>
        <v>324.71999999999991</v>
      </c>
      <c r="L75" s="184">
        <f t="shared" si="10"/>
        <v>909.68</v>
      </c>
      <c r="M75" s="184">
        <f t="shared" si="10"/>
        <v>908.68</v>
      </c>
    </row>
    <row r="76" spans="1:13" ht="25.5" hidden="1">
      <c r="A76" s="105" t="s">
        <v>265</v>
      </c>
      <c r="B76" s="83" t="s">
        <v>164</v>
      </c>
      <c r="C76" s="83" t="s">
        <v>179</v>
      </c>
      <c r="D76" s="83" t="s">
        <v>174</v>
      </c>
      <c r="E76" s="83"/>
      <c r="F76" s="83"/>
      <c r="G76" s="81"/>
      <c r="H76" s="98"/>
      <c r="I76" s="98">
        <f t="shared" si="0"/>
        <v>908.68</v>
      </c>
      <c r="J76" s="184">
        <f t="shared" si="10"/>
        <v>584.96</v>
      </c>
      <c r="K76" s="211">
        <f t="shared" si="1"/>
        <v>324.71999999999991</v>
      </c>
      <c r="L76" s="184">
        <f t="shared" si="10"/>
        <v>909.68</v>
      </c>
      <c r="M76" s="184">
        <f t="shared" si="10"/>
        <v>908.68</v>
      </c>
    </row>
    <row r="77" spans="1:13">
      <c r="A77" s="105" t="s">
        <v>266</v>
      </c>
      <c r="B77" s="83" t="s">
        <v>164</v>
      </c>
      <c r="C77" s="83" t="s">
        <v>179</v>
      </c>
      <c r="D77" s="83" t="s">
        <v>174</v>
      </c>
      <c r="E77" s="83" t="s">
        <v>239</v>
      </c>
      <c r="F77" s="83"/>
      <c r="G77" s="81"/>
      <c r="H77" s="98"/>
      <c r="I77" s="98">
        <f t="shared" si="0"/>
        <v>908.68</v>
      </c>
      <c r="J77" s="184">
        <f t="shared" si="10"/>
        <v>584.96</v>
      </c>
      <c r="K77" s="211">
        <f t="shared" si="1"/>
        <v>324.71999999999991</v>
      </c>
      <c r="L77" s="184">
        <f t="shared" si="10"/>
        <v>909.68</v>
      </c>
      <c r="M77" s="184">
        <f t="shared" si="10"/>
        <v>908.68</v>
      </c>
    </row>
    <row r="78" spans="1:13" ht="25.5">
      <c r="A78" s="214" t="s">
        <v>267</v>
      </c>
      <c r="B78" s="83" t="s">
        <v>164</v>
      </c>
      <c r="C78" s="83" t="s">
        <v>179</v>
      </c>
      <c r="D78" s="83" t="s">
        <v>174</v>
      </c>
      <c r="E78" s="83" t="s">
        <v>268</v>
      </c>
      <c r="F78" s="83"/>
      <c r="G78" s="81"/>
      <c r="H78" s="98"/>
      <c r="I78" s="98">
        <f t="shared" si="0"/>
        <v>908.68</v>
      </c>
      <c r="J78" s="184">
        <f>J79+J80</f>
        <v>584.96</v>
      </c>
      <c r="K78" s="211">
        <f t="shared" si="1"/>
        <v>324.71999999999991</v>
      </c>
      <c r="L78" s="184">
        <f>L79+L80</f>
        <v>909.68</v>
      </c>
      <c r="M78" s="184">
        <f>M79+M80</f>
        <v>908.68</v>
      </c>
    </row>
    <row r="79" spans="1:13" ht="42.75" hidden="1" customHeight="1">
      <c r="A79" s="214" t="s">
        <v>236</v>
      </c>
      <c r="B79" s="83" t="s">
        <v>164</v>
      </c>
      <c r="C79" s="83" t="s">
        <v>179</v>
      </c>
      <c r="D79" s="83" t="s">
        <v>174</v>
      </c>
      <c r="E79" s="83" t="s">
        <v>268</v>
      </c>
      <c r="F79" s="110" t="s">
        <v>180</v>
      </c>
      <c r="G79" s="81"/>
      <c r="H79" s="98"/>
      <c r="I79" s="98">
        <f t="shared" si="0"/>
        <v>697.68</v>
      </c>
      <c r="J79" s="184">
        <v>449.28</v>
      </c>
      <c r="K79" s="211">
        <f t="shared" ref="K79:K86" si="11">L79-J79</f>
        <v>249.39999999999998</v>
      </c>
      <c r="L79" s="184">
        <v>698.68</v>
      </c>
      <c r="M79" s="184">
        <v>697.68</v>
      </c>
    </row>
    <row r="80" spans="1:13" ht="12.75" hidden="1" customHeight="1">
      <c r="A80" s="214" t="s">
        <v>259</v>
      </c>
      <c r="B80" s="83" t="s">
        <v>164</v>
      </c>
      <c r="C80" s="83" t="s">
        <v>179</v>
      </c>
      <c r="D80" s="83" t="s">
        <v>174</v>
      </c>
      <c r="E80" s="83" t="s">
        <v>268</v>
      </c>
      <c r="F80" s="110" t="s">
        <v>237</v>
      </c>
      <c r="G80" s="81"/>
      <c r="H80" s="98"/>
      <c r="I80" s="98">
        <f t="shared" si="0"/>
        <v>211</v>
      </c>
      <c r="J80" s="184">
        <v>135.68</v>
      </c>
      <c r="K80" s="211">
        <f t="shared" si="11"/>
        <v>75.319999999999993</v>
      </c>
      <c r="L80" s="184">
        <v>211</v>
      </c>
      <c r="M80" s="184">
        <v>211</v>
      </c>
    </row>
    <row r="81" spans="1:13" ht="38.25" hidden="1" customHeight="1">
      <c r="A81" s="105" t="s">
        <v>266</v>
      </c>
      <c r="B81" s="83" t="s">
        <v>164</v>
      </c>
      <c r="C81" s="83" t="s">
        <v>179</v>
      </c>
      <c r="D81" s="83" t="s">
        <v>174</v>
      </c>
      <c r="E81" s="83"/>
      <c r="F81" s="110"/>
      <c r="G81" s="81"/>
      <c r="H81" s="98"/>
      <c r="I81" s="98"/>
      <c r="J81" s="184">
        <f t="shared" ref="J81:L81" si="12">J82+J83</f>
        <v>0</v>
      </c>
      <c r="K81" s="211">
        <f t="shared" si="11"/>
        <v>0</v>
      </c>
      <c r="L81" s="184">
        <f t="shared" si="12"/>
        <v>0</v>
      </c>
      <c r="M81" s="184">
        <f>M82+M83</f>
        <v>0</v>
      </c>
    </row>
    <row r="82" spans="1:13">
      <c r="A82" s="109" t="s">
        <v>236</v>
      </c>
      <c r="B82" s="83" t="s">
        <v>164</v>
      </c>
      <c r="C82" s="83" t="s">
        <v>179</v>
      </c>
      <c r="D82" s="83" t="s">
        <v>174</v>
      </c>
      <c r="E82" s="83" t="s">
        <v>235</v>
      </c>
      <c r="F82" s="110" t="s">
        <v>180</v>
      </c>
      <c r="G82" s="81"/>
      <c r="H82" s="98"/>
      <c r="I82" s="98"/>
      <c r="J82" s="184"/>
      <c r="K82" s="211">
        <f t="shared" si="11"/>
        <v>0</v>
      </c>
      <c r="L82" s="184"/>
      <c r="M82" s="184"/>
    </row>
    <row r="83" spans="1:13" ht="12.75" hidden="1" customHeight="1">
      <c r="A83" s="109" t="s">
        <v>259</v>
      </c>
      <c r="B83" s="83" t="s">
        <v>164</v>
      </c>
      <c r="C83" s="83" t="s">
        <v>179</v>
      </c>
      <c r="D83" s="83" t="s">
        <v>174</v>
      </c>
      <c r="E83" s="83" t="s">
        <v>235</v>
      </c>
      <c r="F83" s="110" t="s">
        <v>237</v>
      </c>
      <c r="G83" s="81"/>
      <c r="H83" s="98"/>
      <c r="I83" s="98"/>
      <c r="J83" s="184"/>
      <c r="K83" s="211">
        <f t="shared" si="11"/>
        <v>0</v>
      </c>
      <c r="L83" s="184"/>
      <c r="M83" s="184"/>
    </row>
    <row r="84" spans="1:13">
      <c r="A84" s="82" t="s">
        <v>188</v>
      </c>
      <c r="B84" s="83" t="s">
        <v>164</v>
      </c>
      <c r="C84" s="83" t="s">
        <v>189</v>
      </c>
      <c r="D84" s="83" t="s">
        <v>189</v>
      </c>
      <c r="E84" s="83" t="s">
        <v>309</v>
      </c>
      <c r="F84" s="83" t="s">
        <v>168</v>
      </c>
      <c r="G84" s="81">
        <v>0</v>
      </c>
      <c r="H84" s="98">
        <v>139.80000000000001</v>
      </c>
      <c r="I84" s="98">
        <f t="shared" si="0"/>
        <v>86.239999999999981</v>
      </c>
      <c r="J84" s="184">
        <v>205.53</v>
      </c>
      <c r="K84" s="211">
        <f t="shared" si="11"/>
        <v>-92.61</v>
      </c>
      <c r="L84" s="184">
        <v>112.92</v>
      </c>
      <c r="M84" s="184">
        <v>226.04</v>
      </c>
    </row>
    <row r="85" spans="1:13">
      <c r="A85" s="82" t="s">
        <v>188</v>
      </c>
      <c r="B85" s="82"/>
      <c r="C85" s="83"/>
      <c r="D85" s="83"/>
      <c r="E85" s="83"/>
      <c r="F85" s="83"/>
      <c r="G85" s="81"/>
      <c r="H85" s="98"/>
      <c r="I85" s="98">
        <f t="shared" si="0"/>
        <v>0</v>
      </c>
      <c r="J85" s="184"/>
      <c r="K85" s="211">
        <f t="shared" si="11"/>
        <v>0</v>
      </c>
      <c r="L85" s="184"/>
      <c r="M85" s="184"/>
    </row>
    <row r="86" spans="1:13">
      <c r="A86" s="319" t="s">
        <v>37</v>
      </c>
      <c r="B86" s="319"/>
      <c r="C86" s="319"/>
      <c r="D86" s="319"/>
      <c r="E86" s="319"/>
      <c r="F86" s="319"/>
      <c r="G86" s="81" t="e">
        <f>G7+G41+#REF!+G51+G56+G65+G70+G84</f>
        <v>#REF!</v>
      </c>
      <c r="H86" s="112" t="e">
        <f>H7+H41+H51+H56+H65+H70+H84</f>
        <v>#REF!</v>
      </c>
      <c r="I86" s="98" t="e">
        <f t="shared" ref="I86" si="13">M86-H86</f>
        <v>#REF!</v>
      </c>
      <c r="J86" s="98">
        <f>J7+J41+J51+J56+J65+J70+J84+J81</f>
        <v>4222.5999999999995</v>
      </c>
      <c r="K86" s="211">
        <f t="shared" si="11"/>
        <v>4783.1699999999992</v>
      </c>
      <c r="L86" s="98">
        <f>L7+L41+L47+L51+L56+L65+L70+L84</f>
        <v>9005.7699999999986</v>
      </c>
      <c r="M86" s="98">
        <f>M7+M41+M47+M51+M56+M65+M70+M84</f>
        <v>9012.17</v>
      </c>
    </row>
    <row r="87" spans="1:13">
      <c r="H87" s="113">
        <v>5067.6000000000004</v>
      </c>
    </row>
    <row r="91" spans="1:13">
      <c r="I91" s="116"/>
      <c r="J91" s="116"/>
      <c r="K91" s="116"/>
      <c r="L91" s="116"/>
      <c r="M91" s="117"/>
    </row>
  </sheetData>
  <mergeCells count="4">
    <mergeCell ref="F1:N1"/>
    <mergeCell ref="O1:P1"/>
    <mergeCell ref="A3:M3"/>
    <mergeCell ref="A86:F86"/>
  </mergeCells>
  <pageMargins left="1.1417322834645669" right="0.19685039370078741" top="0.59055118110236227" bottom="0.27559055118110237" header="0.31496062992125984" footer="0.31496062992125984"/>
  <pageSetup paperSize="9" scale="68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view="pageBreakPreview" zoomScale="60" zoomScaleNormal="75" workbookViewId="0">
      <selection activeCell="B10" sqref="B10"/>
    </sheetView>
  </sheetViews>
  <sheetFormatPr defaultRowHeight="15.75"/>
  <cols>
    <col min="1" max="1" width="22.140625" style="15" customWidth="1"/>
    <col min="2" max="2" width="50.140625" style="15" customWidth="1"/>
    <col min="3" max="3" width="21.85546875" style="15" hidden="1" customWidth="1"/>
    <col min="4" max="4" width="22.85546875" style="15" hidden="1" customWidth="1"/>
    <col min="5" max="5" width="29.42578125" style="161" customWidth="1"/>
    <col min="6" max="11" width="9.140625" style="15" hidden="1" customWidth="1"/>
    <col min="12" max="12" width="0" style="15" hidden="1" customWidth="1"/>
    <col min="13" max="258" width="9.140625" style="15"/>
    <col min="259" max="259" width="22.140625" style="15" customWidth="1"/>
    <col min="260" max="260" width="50.28515625" style="15" customWidth="1"/>
    <col min="261" max="261" width="20.7109375" style="15" customWidth="1"/>
    <col min="262" max="267" width="0" style="15" hidden="1" customWidth="1"/>
    <col min="268" max="514" width="9.140625" style="15"/>
    <col min="515" max="515" width="22.140625" style="15" customWidth="1"/>
    <col min="516" max="516" width="50.28515625" style="15" customWidth="1"/>
    <col min="517" max="517" width="20.7109375" style="15" customWidth="1"/>
    <col min="518" max="523" width="0" style="15" hidden="1" customWidth="1"/>
    <col min="524" max="770" width="9.140625" style="15"/>
    <col min="771" max="771" width="22.140625" style="15" customWidth="1"/>
    <col min="772" max="772" width="50.28515625" style="15" customWidth="1"/>
    <col min="773" max="773" width="20.7109375" style="15" customWidth="1"/>
    <col min="774" max="779" width="0" style="15" hidden="1" customWidth="1"/>
    <col min="780" max="1026" width="9.140625" style="15"/>
    <col min="1027" max="1027" width="22.140625" style="15" customWidth="1"/>
    <col min="1028" max="1028" width="50.28515625" style="15" customWidth="1"/>
    <col min="1029" max="1029" width="20.7109375" style="15" customWidth="1"/>
    <col min="1030" max="1035" width="0" style="15" hidden="1" customWidth="1"/>
    <col min="1036" max="1282" width="9.140625" style="15"/>
    <col min="1283" max="1283" width="22.140625" style="15" customWidth="1"/>
    <col min="1284" max="1284" width="50.28515625" style="15" customWidth="1"/>
    <col min="1285" max="1285" width="20.7109375" style="15" customWidth="1"/>
    <col min="1286" max="1291" width="0" style="15" hidden="1" customWidth="1"/>
    <col min="1292" max="1538" width="9.140625" style="15"/>
    <col min="1539" max="1539" width="22.140625" style="15" customWidth="1"/>
    <col min="1540" max="1540" width="50.28515625" style="15" customWidth="1"/>
    <col min="1541" max="1541" width="20.7109375" style="15" customWidth="1"/>
    <col min="1542" max="1547" width="0" style="15" hidden="1" customWidth="1"/>
    <col min="1548" max="1794" width="9.140625" style="15"/>
    <col min="1795" max="1795" width="22.140625" style="15" customWidth="1"/>
    <col min="1796" max="1796" width="50.28515625" style="15" customWidth="1"/>
    <col min="1797" max="1797" width="20.7109375" style="15" customWidth="1"/>
    <col min="1798" max="1803" width="0" style="15" hidden="1" customWidth="1"/>
    <col min="1804" max="2050" width="9.140625" style="15"/>
    <col min="2051" max="2051" width="22.140625" style="15" customWidth="1"/>
    <col min="2052" max="2052" width="50.28515625" style="15" customWidth="1"/>
    <col min="2053" max="2053" width="20.7109375" style="15" customWidth="1"/>
    <col min="2054" max="2059" width="0" style="15" hidden="1" customWidth="1"/>
    <col min="2060" max="2306" width="9.140625" style="15"/>
    <col min="2307" max="2307" width="22.140625" style="15" customWidth="1"/>
    <col min="2308" max="2308" width="50.28515625" style="15" customWidth="1"/>
    <col min="2309" max="2309" width="20.7109375" style="15" customWidth="1"/>
    <col min="2310" max="2315" width="0" style="15" hidden="1" customWidth="1"/>
    <col min="2316" max="2562" width="9.140625" style="15"/>
    <col min="2563" max="2563" width="22.140625" style="15" customWidth="1"/>
    <col min="2564" max="2564" width="50.28515625" style="15" customWidth="1"/>
    <col min="2565" max="2565" width="20.7109375" style="15" customWidth="1"/>
    <col min="2566" max="2571" width="0" style="15" hidden="1" customWidth="1"/>
    <col min="2572" max="2818" width="9.140625" style="15"/>
    <col min="2819" max="2819" width="22.140625" style="15" customWidth="1"/>
    <col min="2820" max="2820" width="50.28515625" style="15" customWidth="1"/>
    <col min="2821" max="2821" width="20.7109375" style="15" customWidth="1"/>
    <col min="2822" max="2827" width="0" style="15" hidden="1" customWidth="1"/>
    <col min="2828" max="3074" width="9.140625" style="15"/>
    <col min="3075" max="3075" width="22.140625" style="15" customWidth="1"/>
    <col min="3076" max="3076" width="50.28515625" style="15" customWidth="1"/>
    <col min="3077" max="3077" width="20.7109375" style="15" customWidth="1"/>
    <col min="3078" max="3083" width="0" style="15" hidden="1" customWidth="1"/>
    <col min="3084" max="3330" width="9.140625" style="15"/>
    <col min="3331" max="3331" width="22.140625" style="15" customWidth="1"/>
    <col min="3332" max="3332" width="50.28515625" style="15" customWidth="1"/>
    <col min="3333" max="3333" width="20.7109375" style="15" customWidth="1"/>
    <col min="3334" max="3339" width="0" style="15" hidden="1" customWidth="1"/>
    <col min="3340" max="3586" width="9.140625" style="15"/>
    <col min="3587" max="3587" width="22.140625" style="15" customWidth="1"/>
    <col min="3588" max="3588" width="50.28515625" style="15" customWidth="1"/>
    <col min="3589" max="3589" width="20.7109375" style="15" customWidth="1"/>
    <col min="3590" max="3595" width="0" style="15" hidden="1" customWidth="1"/>
    <col min="3596" max="3842" width="9.140625" style="15"/>
    <col min="3843" max="3843" width="22.140625" style="15" customWidth="1"/>
    <col min="3844" max="3844" width="50.28515625" style="15" customWidth="1"/>
    <col min="3845" max="3845" width="20.7109375" style="15" customWidth="1"/>
    <col min="3846" max="3851" width="0" style="15" hidden="1" customWidth="1"/>
    <col min="3852" max="4098" width="9.140625" style="15"/>
    <col min="4099" max="4099" width="22.140625" style="15" customWidth="1"/>
    <col min="4100" max="4100" width="50.28515625" style="15" customWidth="1"/>
    <col min="4101" max="4101" width="20.7109375" style="15" customWidth="1"/>
    <col min="4102" max="4107" width="0" style="15" hidden="1" customWidth="1"/>
    <col min="4108" max="4354" width="9.140625" style="15"/>
    <col min="4355" max="4355" width="22.140625" style="15" customWidth="1"/>
    <col min="4356" max="4356" width="50.28515625" style="15" customWidth="1"/>
    <col min="4357" max="4357" width="20.7109375" style="15" customWidth="1"/>
    <col min="4358" max="4363" width="0" style="15" hidden="1" customWidth="1"/>
    <col min="4364" max="4610" width="9.140625" style="15"/>
    <col min="4611" max="4611" width="22.140625" style="15" customWidth="1"/>
    <col min="4612" max="4612" width="50.28515625" style="15" customWidth="1"/>
    <col min="4613" max="4613" width="20.7109375" style="15" customWidth="1"/>
    <col min="4614" max="4619" width="0" style="15" hidden="1" customWidth="1"/>
    <col min="4620" max="4866" width="9.140625" style="15"/>
    <col min="4867" max="4867" width="22.140625" style="15" customWidth="1"/>
    <col min="4868" max="4868" width="50.28515625" style="15" customWidth="1"/>
    <col min="4869" max="4869" width="20.7109375" style="15" customWidth="1"/>
    <col min="4870" max="4875" width="0" style="15" hidden="1" customWidth="1"/>
    <col min="4876" max="5122" width="9.140625" style="15"/>
    <col min="5123" max="5123" width="22.140625" style="15" customWidth="1"/>
    <col min="5124" max="5124" width="50.28515625" style="15" customWidth="1"/>
    <col min="5125" max="5125" width="20.7109375" style="15" customWidth="1"/>
    <col min="5126" max="5131" width="0" style="15" hidden="1" customWidth="1"/>
    <col min="5132" max="5378" width="9.140625" style="15"/>
    <col min="5379" max="5379" width="22.140625" style="15" customWidth="1"/>
    <col min="5380" max="5380" width="50.28515625" style="15" customWidth="1"/>
    <col min="5381" max="5381" width="20.7109375" style="15" customWidth="1"/>
    <col min="5382" max="5387" width="0" style="15" hidden="1" customWidth="1"/>
    <col min="5388" max="5634" width="9.140625" style="15"/>
    <col min="5635" max="5635" width="22.140625" style="15" customWidth="1"/>
    <col min="5636" max="5636" width="50.28515625" style="15" customWidth="1"/>
    <col min="5637" max="5637" width="20.7109375" style="15" customWidth="1"/>
    <col min="5638" max="5643" width="0" style="15" hidden="1" customWidth="1"/>
    <col min="5644" max="5890" width="9.140625" style="15"/>
    <col min="5891" max="5891" width="22.140625" style="15" customWidth="1"/>
    <col min="5892" max="5892" width="50.28515625" style="15" customWidth="1"/>
    <col min="5893" max="5893" width="20.7109375" style="15" customWidth="1"/>
    <col min="5894" max="5899" width="0" style="15" hidden="1" customWidth="1"/>
    <col min="5900" max="6146" width="9.140625" style="15"/>
    <col min="6147" max="6147" width="22.140625" style="15" customWidth="1"/>
    <col min="6148" max="6148" width="50.28515625" style="15" customWidth="1"/>
    <col min="6149" max="6149" width="20.7109375" style="15" customWidth="1"/>
    <col min="6150" max="6155" width="0" style="15" hidden="1" customWidth="1"/>
    <col min="6156" max="6402" width="9.140625" style="15"/>
    <col min="6403" max="6403" width="22.140625" style="15" customWidth="1"/>
    <col min="6404" max="6404" width="50.28515625" style="15" customWidth="1"/>
    <col min="6405" max="6405" width="20.7109375" style="15" customWidth="1"/>
    <col min="6406" max="6411" width="0" style="15" hidden="1" customWidth="1"/>
    <col min="6412" max="6658" width="9.140625" style="15"/>
    <col min="6659" max="6659" width="22.140625" style="15" customWidth="1"/>
    <col min="6660" max="6660" width="50.28515625" style="15" customWidth="1"/>
    <col min="6661" max="6661" width="20.7109375" style="15" customWidth="1"/>
    <col min="6662" max="6667" width="0" style="15" hidden="1" customWidth="1"/>
    <col min="6668" max="6914" width="9.140625" style="15"/>
    <col min="6915" max="6915" width="22.140625" style="15" customWidth="1"/>
    <col min="6916" max="6916" width="50.28515625" style="15" customWidth="1"/>
    <col min="6917" max="6917" width="20.7109375" style="15" customWidth="1"/>
    <col min="6918" max="6923" width="0" style="15" hidden="1" customWidth="1"/>
    <col min="6924" max="7170" width="9.140625" style="15"/>
    <col min="7171" max="7171" width="22.140625" style="15" customWidth="1"/>
    <col min="7172" max="7172" width="50.28515625" style="15" customWidth="1"/>
    <col min="7173" max="7173" width="20.7109375" style="15" customWidth="1"/>
    <col min="7174" max="7179" width="0" style="15" hidden="1" customWidth="1"/>
    <col min="7180" max="7426" width="9.140625" style="15"/>
    <col min="7427" max="7427" width="22.140625" style="15" customWidth="1"/>
    <col min="7428" max="7428" width="50.28515625" style="15" customWidth="1"/>
    <col min="7429" max="7429" width="20.7109375" style="15" customWidth="1"/>
    <col min="7430" max="7435" width="0" style="15" hidden="1" customWidth="1"/>
    <col min="7436" max="7682" width="9.140625" style="15"/>
    <col min="7683" max="7683" width="22.140625" style="15" customWidth="1"/>
    <col min="7684" max="7684" width="50.28515625" style="15" customWidth="1"/>
    <col min="7685" max="7685" width="20.7109375" style="15" customWidth="1"/>
    <col min="7686" max="7691" width="0" style="15" hidden="1" customWidth="1"/>
    <col min="7692" max="7938" width="9.140625" style="15"/>
    <col min="7939" max="7939" width="22.140625" style="15" customWidth="1"/>
    <col min="7940" max="7940" width="50.28515625" style="15" customWidth="1"/>
    <col min="7941" max="7941" width="20.7109375" style="15" customWidth="1"/>
    <col min="7942" max="7947" width="0" style="15" hidden="1" customWidth="1"/>
    <col min="7948" max="8194" width="9.140625" style="15"/>
    <col min="8195" max="8195" width="22.140625" style="15" customWidth="1"/>
    <col min="8196" max="8196" width="50.28515625" style="15" customWidth="1"/>
    <col min="8197" max="8197" width="20.7109375" style="15" customWidth="1"/>
    <col min="8198" max="8203" width="0" style="15" hidden="1" customWidth="1"/>
    <col min="8204" max="8450" width="9.140625" style="15"/>
    <col min="8451" max="8451" width="22.140625" style="15" customWidth="1"/>
    <col min="8452" max="8452" width="50.28515625" style="15" customWidth="1"/>
    <col min="8453" max="8453" width="20.7109375" style="15" customWidth="1"/>
    <col min="8454" max="8459" width="0" style="15" hidden="1" customWidth="1"/>
    <col min="8460" max="8706" width="9.140625" style="15"/>
    <col min="8707" max="8707" width="22.140625" style="15" customWidth="1"/>
    <col min="8708" max="8708" width="50.28515625" style="15" customWidth="1"/>
    <col min="8709" max="8709" width="20.7109375" style="15" customWidth="1"/>
    <col min="8710" max="8715" width="0" style="15" hidden="1" customWidth="1"/>
    <col min="8716" max="8962" width="9.140625" style="15"/>
    <col min="8963" max="8963" width="22.140625" style="15" customWidth="1"/>
    <col min="8964" max="8964" width="50.28515625" style="15" customWidth="1"/>
    <col min="8965" max="8965" width="20.7109375" style="15" customWidth="1"/>
    <col min="8966" max="8971" width="0" style="15" hidden="1" customWidth="1"/>
    <col min="8972" max="9218" width="9.140625" style="15"/>
    <col min="9219" max="9219" width="22.140625" style="15" customWidth="1"/>
    <col min="9220" max="9220" width="50.28515625" style="15" customWidth="1"/>
    <col min="9221" max="9221" width="20.7109375" style="15" customWidth="1"/>
    <col min="9222" max="9227" width="0" style="15" hidden="1" customWidth="1"/>
    <col min="9228" max="9474" width="9.140625" style="15"/>
    <col min="9475" max="9475" width="22.140625" style="15" customWidth="1"/>
    <col min="9476" max="9476" width="50.28515625" style="15" customWidth="1"/>
    <col min="9477" max="9477" width="20.7109375" style="15" customWidth="1"/>
    <col min="9478" max="9483" width="0" style="15" hidden="1" customWidth="1"/>
    <col min="9484" max="9730" width="9.140625" style="15"/>
    <col min="9731" max="9731" width="22.140625" style="15" customWidth="1"/>
    <col min="9732" max="9732" width="50.28515625" style="15" customWidth="1"/>
    <col min="9733" max="9733" width="20.7109375" style="15" customWidth="1"/>
    <col min="9734" max="9739" width="0" style="15" hidden="1" customWidth="1"/>
    <col min="9740" max="9986" width="9.140625" style="15"/>
    <col min="9987" max="9987" width="22.140625" style="15" customWidth="1"/>
    <col min="9988" max="9988" width="50.28515625" style="15" customWidth="1"/>
    <col min="9989" max="9989" width="20.7109375" style="15" customWidth="1"/>
    <col min="9990" max="9995" width="0" style="15" hidden="1" customWidth="1"/>
    <col min="9996" max="10242" width="9.140625" style="15"/>
    <col min="10243" max="10243" width="22.140625" style="15" customWidth="1"/>
    <col min="10244" max="10244" width="50.28515625" style="15" customWidth="1"/>
    <col min="10245" max="10245" width="20.7109375" style="15" customWidth="1"/>
    <col min="10246" max="10251" width="0" style="15" hidden="1" customWidth="1"/>
    <col min="10252" max="10498" width="9.140625" style="15"/>
    <col min="10499" max="10499" width="22.140625" style="15" customWidth="1"/>
    <col min="10500" max="10500" width="50.28515625" style="15" customWidth="1"/>
    <col min="10501" max="10501" width="20.7109375" style="15" customWidth="1"/>
    <col min="10502" max="10507" width="0" style="15" hidden="1" customWidth="1"/>
    <col min="10508" max="10754" width="9.140625" style="15"/>
    <col min="10755" max="10755" width="22.140625" style="15" customWidth="1"/>
    <col min="10756" max="10756" width="50.28515625" style="15" customWidth="1"/>
    <col min="10757" max="10757" width="20.7109375" style="15" customWidth="1"/>
    <col min="10758" max="10763" width="0" style="15" hidden="1" customWidth="1"/>
    <col min="10764" max="11010" width="9.140625" style="15"/>
    <col min="11011" max="11011" width="22.140625" style="15" customWidth="1"/>
    <col min="11012" max="11012" width="50.28515625" style="15" customWidth="1"/>
    <col min="11013" max="11013" width="20.7109375" style="15" customWidth="1"/>
    <col min="11014" max="11019" width="0" style="15" hidden="1" customWidth="1"/>
    <col min="11020" max="11266" width="9.140625" style="15"/>
    <col min="11267" max="11267" width="22.140625" style="15" customWidth="1"/>
    <col min="11268" max="11268" width="50.28515625" style="15" customWidth="1"/>
    <col min="11269" max="11269" width="20.7109375" style="15" customWidth="1"/>
    <col min="11270" max="11275" width="0" style="15" hidden="1" customWidth="1"/>
    <col min="11276" max="11522" width="9.140625" style="15"/>
    <col min="11523" max="11523" width="22.140625" style="15" customWidth="1"/>
    <col min="11524" max="11524" width="50.28515625" style="15" customWidth="1"/>
    <col min="11525" max="11525" width="20.7109375" style="15" customWidth="1"/>
    <col min="11526" max="11531" width="0" style="15" hidden="1" customWidth="1"/>
    <col min="11532" max="11778" width="9.140625" style="15"/>
    <col min="11779" max="11779" width="22.140625" style="15" customWidth="1"/>
    <col min="11780" max="11780" width="50.28515625" style="15" customWidth="1"/>
    <col min="11781" max="11781" width="20.7109375" style="15" customWidth="1"/>
    <col min="11782" max="11787" width="0" style="15" hidden="1" customWidth="1"/>
    <col min="11788" max="12034" width="9.140625" style="15"/>
    <col min="12035" max="12035" width="22.140625" style="15" customWidth="1"/>
    <col min="12036" max="12036" width="50.28515625" style="15" customWidth="1"/>
    <col min="12037" max="12037" width="20.7109375" style="15" customWidth="1"/>
    <col min="12038" max="12043" width="0" style="15" hidden="1" customWidth="1"/>
    <col min="12044" max="12290" width="9.140625" style="15"/>
    <col min="12291" max="12291" width="22.140625" style="15" customWidth="1"/>
    <col min="12292" max="12292" width="50.28515625" style="15" customWidth="1"/>
    <col min="12293" max="12293" width="20.7109375" style="15" customWidth="1"/>
    <col min="12294" max="12299" width="0" style="15" hidden="1" customWidth="1"/>
    <col min="12300" max="12546" width="9.140625" style="15"/>
    <col min="12547" max="12547" width="22.140625" style="15" customWidth="1"/>
    <col min="12548" max="12548" width="50.28515625" style="15" customWidth="1"/>
    <col min="12549" max="12549" width="20.7109375" style="15" customWidth="1"/>
    <col min="12550" max="12555" width="0" style="15" hidden="1" customWidth="1"/>
    <col min="12556" max="12802" width="9.140625" style="15"/>
    <col min="12803" max="12803" width="22.140625" style="15" customWidth="1"/>
    <col min="12804" max="12804" width="50.28515625" style="15" customWidth="1"/>
    <col min="12805" max="12805" width="20.7109375" style="15" customWidth="1"/>
    <col min="12806" max="12811" width="0" style="15" hidden="1" customWidth="1"/>
    <col min="12812" max="13058" width="9.140625" style="15"/>
    <col min="13059" max="13059" width="22.140625" style="15" customWidth="1"/>
    <col min="13060" max="13060" width="50.28515625" style="15" customWidth="1"/>
    <col min="13061" max="13061" width="20.7109375" style="15" customWidth="1"/>
    <col min="13062" max="13067" width="0" style="15" hidden="1" customWidth="1"/>
    <col min="13068" max="13314" width="9.140625" style="15"/>
    <col min="13315" max="13315" width="22.140625" style="15" customWidth="1"/>
    <col min="13316" max="13316" width="50.28515625" style="15" customWidth="1"/>
    <col min="13317" max="13317" width="20.7109375" style="15" customWidth="1"/>
    <col min="13318" max="13323" width="0" style="15" hidden="1" customWidth="1"/>
    <col min="13324" max="13570" width="9.140625" style="15"/>
    <col min="13571" max="13571" width="22.140625" style="15" customWidth="1"/>
    <col min="13572" max="13572" width="50.28515625" style="15" customWidth="1"/>
    <col min="13573" max="13573" width="20.7109375" style="15" customWidth="1"/>
    <col min="13574" max="13579" width="0" style="15" hidden="1" customWidth="1"/>
    <col min="13580" max="13826" width="9.140625" style="15"/>
    <col min="13827" max="13827" width="22.140625" style="15" customWidth="1"/>
    <col min="13828" max="13828" width="50.28515625" style="15" customWidth="1"/>
    <col min="13829" max="13829" width="20.7109375" style="15" customWidth="1"/>
    <col min="13830" max="13835" width="0" style="15" hidden="1" customWidth="1"/>
    <col min="13836" max="14082" width="9.140625" style="15"/>
    <col min="14083" max="14083" width="22.140625" style="15" customWidth="1"/>
    <col min="14084" max="14084" width="50.28515625" style="15" customWidth="1"/>
    <col min="14085" max="14085" width="20.7109375" style="15" customWidth="1"/>
    <col min="14086" max="14091" width="0" style="15" hidden="1" customWidth="1"/>
    <col min="14092" max="14338" width="9.140625" style="15"/>
    <col min="14339" max="14339" width="22.140625" style="15" customWidth="1"/>
    <col min="14340" max="14340" width="50.28515625" style="15" customWidth="1"/>
    <col min="14341" max="14341" width="20.7109375" style="15" customWidth="1"/>
    <col min="14342" max="14347" width="0" style="15" hidden="1" customWidth="1"/>
    <col min="14348" max="14594" width="9.140625" style="15"/>
    <col min="14595" max="14595" width="22.140625" style="15" customWidth="1"/>
    <col min="14596" max="14596" width="50.28515625" style="15" customWidth="1"/>
    <col min="14597" max="14597" width="20.7109375" style="15" customWidth="1"/>
    <col min="14598" max="14603" width="0" style="15" hidden="1" customWidth="1"/>
    <col min="14604" max="14850" width="9.140625" style="15"/>
    <col min="14851" max="14851" width="22.140625" style="15" customWidth="1"/>
    <col min="14852" max="14852" width="50.28515625" style="15" customWidth="1"/>
    <col min="14853" max="14853" width="20.7109375" style="15" customWidth="1"/>
    <col min="14854" max="14859" width="0" style="15" hidden="1" customWidth="1"/>
    <col min="14860" max="15106" width="9.140625" style="15"/>
    <col min="15107" max="15107" width="22.140625" style="15" customWidth="1"/>
    <col min="15108" max="15108" width="50.28515625" style="15" customWidth="1"/>
    <col min="15109" max="15109" width="20.7109375" style="15" customWidth="1"/>
    <col min="15110" max="15115" width="0" style="15" hidden="1" customWidth="1"/>
    <col min="15116" max="15362" width="9.140625" style="15"/>
    <col min="15363" max="15363" width="22.140625" style="15" customWidth="1"/>
    <col min="15364" max="15364" width="50.28515625" style="15" customWidth="1"/>
    <col min="15365" max="15365" width="20.7109375" style="15" customWidth="1"/>
    <col min="15366" max="15371" width="0" style="15" hidden="1" customWidth="1"/>
    <col min="15372" max="15618" width="9.140625" style="15"/>
    <col min="15619" max="15619" width="22.140625" style="15" customWidth="1"/>
    <col min="15620" max="15620" width="50.28515625" style="15" customWidth="1"/>
    <col min="15621" max="15621" width="20.7109375" style="15" customWidth="1"/>
    <col min="15622" max="15627" width="0" style="15" hidden="1" customWidth="1"/>
    <col min="15628" max="15874" width="9.140625" style="15"/>
    <col min="15875" max="15875" width="22.140625" style="15" customWidth="1"/>
    <col min="15876" max="15876" width="50.28515625" style="15" customWidth="1"/>
    <col min="15877" max="15877" width="20.7109375" style="15" customWidth="1"/>
    <col min="15878" max="15883" width="0" style="15" hidden="1" customWidth="1"/>
    <col min="15884" max="16130" width="9.140625" style="15"/>
    <col min="16131" max="16131" width="22.140625" style="15" customWidth="1"/>
    <col min="16132" max="16132" width="50.28515625" style="15" customWidth="1"/>
    <col min="16133" max="16133" width="20.7109375" style="15" customWidth="1"/>
    <col min="16134" max="16139" width="0" style="15" hidden="1" customWidth="1"/>
    <col min="16140" max="16384" width="9.140625" style="15"/>
  </cols>
  <sheetData>
    <row r="1" spans="1:11" ht="15.75" customHeight="1">
      <c r="B1" s="162"/>
      <c r="C1" s="162"/>
      <c r="D1" s="162"/>
      <c r="E1" s="302" t="s">
        <v>437</v>
      </c>
      <c r="F1" s="131"/>
      <c r="G1" s="131"/>
      <c r="H1" s="131"/>
      <c r="I1" s="131"/>
      <c r="J1" s="131"/>
    </row>
    <row r="2" spans="1:11" ht="30" customHeight="1">
      <c r="B2" s="162"/>
      <c r="C2" s="162"/>
      <c r="D2" s="162"/>
      <c r="E2" s="302"/>
      <c r="F2" s="131"/>
      <c r="G2" s="131"/>
      <c r="H2" s="131"/>
      <c r="I2" s="131"/>
      <c r="J2" s="131"/>
    </row>
    <row r="3" spans="1:11" ht="111.75" customHeight="1">
      <c r="B3" s="162"/>
      <c r="C3" s="162"/>
      <c r="D3" s="162"/>
      <c r="E3" s="302"/>
      <c r="F3" s="131"/>
      <c r="G3" s="131"/>
      <c r="H3" s="131"/>
      <c r="I3" s="131"/>
      <c r="J3" s="131"/>
    </row>
    <row r="4" spans="1:11" ht="15.75" hidden="1" customHeight="1">
      <c r="B4" s="162"/>
      <c r="C4" s="162"/>
      <c r="D4" s="162"/>
      <c r="E4" s="162"/>
    </row>
    <row r="5" spans="1:11" ht="15.75" hidden="1" customHeight="1">
      <c r="B5" s="162"/>
      <c r="C5" s="162"/>
      <c r="D5" s="162"/>
      <c r="E5" s="162"/>
    </row>
    <row r="6" spans="1:11" ht="44.25" customHeight="1">
      <c r="A6" s="321" t="s">
        <v>406</v>
      </c>
      <c r="B6" s="321"/>
      <c r="C6" s="321"/>
      <c r="D6" s="321"/>
      <c r="E6" s="321"/>
    </row>
    <row r="7" spans="1:11">
      <c r="B7" s="144"/>
      <c r="C7" s="144"/>
      <c r="D7" s="144"/>
      <c r="E7" s="145"/>
    </row>
    <row r="8" spans="1:11">
      <c r="A8" s="64" t="s">
        <v>272</v>
      </c>
      <c r="B8" s="225" t="s">
        <v>273</v>
      </c>
      <c r="C8" s="163" t="s">
        <v>292</v>
      </c>
      <c r="D8" s="163" t="s">
        <v>291</v>
      </c>
      <c r="E8" s="164" t="s">
        <v>286</v>
      </c>
      <c r="F8" s="133"/>
      <c r="G8" s="133"/>
      <c r="H8" s="133"/>
      <c r="I8" s="133"/>
      <c r="J8" s="133"/>
      <c r="K8" s="133"/>
    </row>
    <row r="9" spans="1:11">
      <c r="A9" s="64"/>
      <c r="B9" s="226"/>
      <c r="C9" s="166"/>
      <c r="D9" s="227">
        <f>E9-C9</f>
        <v>0</v>
      </c>
      <c r="E9" s="166"/>
    </row>
    <row r="10" spans="1:11" ht="85.5" customHeight="1">
      <c r="A10" s="167" t="s">
        <v>274</v>
      </c>
      <c r="B10" s="134" t="s">
        <v>275</v>
      </c>
      <c r="C10" s="168">
        <v>8792.76</v>
      </c>
      <c r="D10" s="227">
        <f t="shared" ref="D10:D19" si="0">E10-C10</f>
        <v>211.51000000000022</v>
      </c>
      <c r="E10" s="232">
        <v>9004.27</v>
      </c>
    </row>
    <row r="11" spans="1:11">
      <c r="A11" s="167"/>
      <c r="B11" s="169"/>
      <c r="C11" s="168"/>
      <c r="D11" s="227">
        <f t="shared" si="0"/>
        <v>0</v>
      </c>
      <c r="E11" s="168"/>
    </row>
    <row r="12" spans="1:11" ht="15.75" hidden="1" customHeight="1">
      <c r="A12" s="170"/>
      <c r="B12" s="169"/>
      <c r="C12" s="168"/>
      <c r="D12" s="227">
        <f t="shared" si="0"/>
        <v>0</v>
      </c>
      <c r="E12" s="168"/>
    </row>
    <row r="13" spans="1:11" s="146" customFormat="1" ht="31.5" hidden="1" customHeight="1">
      <c r="A13" s="171"/>
      <c r="B13" s="172"/>
      <c r="C13" s="168"/>
      <c r="D13" s="227">
        <f t="shared" si="0"/>
        <v>0</v>
      </c>
      <c r="E13" s="168"/>
    </row>
    <row r="14" spans="1:11" s="146" customFormat="1" ht="15.75" hidden="1" customHeight="1">
      <c r="A14" s="173"/>
      <c r="B14" s="172"/>
      <c r="C14" s="168"/>
      <c r="D14" s="227">
        <f t="shared" si="0"/>
        <v>0</v>
      </c>
      <c r="E14" s="168"/>
      <c r="G14" s="146">
        <v>6476566.0999999996</v>
      </c>
      <c r="H14" s="146">
        <v>279131</v>
      </c>
      <c r="I14" s="146">
        <f>G14+H14+4100</f>
        <v>6759797.0999999996</v>
      </c>
    </row>
    <row r="15" spans="1:11" s="146" customFormat="1" ht="15.75" hidden="1" customHeight="1">
      <c r="A15" s="173"/>
      <c r="B15" s="172"/>
      <c r="C15" s="168"/>
      <c r="D15" s="227">
        <f t="shared" si="0"/>
        <v>0</v>
      </c>
      <c r="E15" s="168"/>
      <c r="G15" s="146">
        <v>6670222.0999999996</v>
      </c>
      <c r="H15" s="146">
        <v>115000</v>
      </c>
      <c r="I15" s="146">
        <f>G15+H15+80000</f>
        <v>6865222.0999999996</v>
      </c>
    </row>
    <row r="16" spans="1:11" s="146" customFormat="1" ht="15.75" hidden="1" customHeight="1">
      <c r="A16" s="173"/>
      <c r="B16" s="172"/>
      <c r="C16" s="168"/>
      <c r="D16" s="227">
        <f t="shared" si="0"/>
        <v>0</v>
      </c>
      <c r="E16" s="168"/>
      <c r="I16" s="146">
        <f>I14-I15</f>
        <v>-105425</v>
      </c>
    </row>
    <row r="17" spans="1:8" s="146" customFormat="1" ht="15.75" hidden="1" customHeight="1">
      <c r="A17" s="173"/>
      <c r="B17" s="172"/>
      <c r="C17" s="168"/>
      <c r="D17" s="227">
        <f t="shared" si="0"/>
        <v>0</v>
      </c>
      <c r="E17" s="168"/>
      <c r="G17" s="146">
        <f>G14-G15</f>
        <v>-193656</v>
      </c>
    </row>
    <row r="18" spans="1:8" s="147" customFormat="1">
      <c r="A18" s="174"/>
      <c r="B18" s="175" t="s">
        <v>276</v>
      </c>
      <c r="C18" s="168">
        <v>0</v>
      </c>
      <c r="D18" s="227">
        <f t="shared" si="0"/>
        <v>0</v>
      </c>
      <c r="E18" s="168">
        <v>0</v>
      </c>
      <c r="F18" s="147" t="s">
        <v>277</v>
      </c>
      <c r="G18" s="147">
        <f>G14+150000</f>
        <v>6626566.0999999996</v>
      </c>
      <c r="H18" s="147">
        <v>195694.7</v>
      </c>
    </row>
    <row r="19" spans="1:8" s="148" customFormat="1">
      <c r="A19" s="322" t="s">
        <v>278</v>
      </c>
      <c r="B19" s="323"/>
      <c r="C19" s="176">
        <f>C10</f>
        <v>8792.76</v>
      </c>
      <c r="D19" s="227">
        <f t="shared" si="0"/>
        <v>211.51000000000022</v>
      </c>
      <c r="E19" s="233">
        <f>E10</f>
        <v>9004.27</v>
      </c>
      <c r="F19" s="148" t="s">
        <v>279</v>
      </c>
      <c r="G19" s="148">
        <f>G15+75000+150000</f>
        <v>6895222.0999999996</v>
      </c>
      <c r="H19" s="148">
        <f>H18+4100</f>
        <v>199794.7</v>
      </c>
    </row>
    <row r="20" spans="1:8" s="148" customFormat="1" hidden="1">
      <c r="A20" s="149"/>
      <c r="B20" s="127"/>
      <c r="C20" s="127"/>
      <c r="D20" s="127"/>
      <c r="E20" s="150"/>
    </row>
    <row r="21" spans="1:8" hidden="1">
      <c r="A21" s="149"/>
      <c r="B21" s="151"/>
      <c r="C21" s="151"/>
      <c r="D21" s="151"/>
      <c r="E21" s="150"/>
    </row>
    <row r="22" spans="1:8">
      <c r="E22" s="15"/>
    </row>
    <row r="23" spans="1:8" hidden="1">
      <c r="E23" s="15"/>
    </row>
    <row r="24" spans="1:8">
      <c r="E24" s="15"/>
    </row>
    <row r="25" spans="1:8">
      <c r="E25" s="15"/>
    </row>
    <row r="26" spans="1:8" s="147" customFormat="1"/>
    <row r="27" spans="1:8" s="147" customFormat="1"/>
    <row r="28" spans="1:8" s="147" customFormat="1"/>
    <row r="29" spans="1:8" s="148" customFormat="1"/>
    <row r="30" spans="1:8" s="148" customFormat="1"/>
    <row r="31" spans="1:8" s="147" customFormat="1"/>
    <row r="32" spans="1:8" s="148" customFormat="1"/>
    <row r="33" spans="2:5" s="148" customFormat="1"/>
    <row r="34" spans="2:5">
      <c r="E34" s="15"/>
    </row>
    <row r="35" spans="2:5">
      <c r="E35" s="15"/>
    </row>
    <row r="36" spans="2:5">
      <c r="E36" s="15"/>
    </row>
    <row r="37" spans="2:5">
      <c r="E37" s="15"/>
    </row>
    <row r="38" spans="2:5">
      <c r="B38" s="152"/>
      <c r="C38" s="152"/>
      <c r="D38" s="152"/>
      <c r="E38" s="153"/>
    </row>
    <row r="39" spans="2:5">
      <c r="B39" s="152"/>
      <c r="C39" s="152"/>
      <c r="D39" s="152"/>
      <c r="E39" s="153"/>
    </row>
    <row r="40" spans="2:5">
      <c r="B40" s="152"/>
      <c r="C40" s="152"/>
      <c r="D40" s="152"/>
      <c r="E40" s="153"/>
    </row>
    <row r="41" spans="2:5">
      <c r="B41" s="152"/>
      <c r="C41" s="152"/>
      <c r="D41" s="152"/>
      <c r="E41" s="153"/>
    </row>
    <row r="42" spans="2:5">
      <c r="B42" s="154"/>
      <c r="C42" s="154"/>
      <c r="D42" s="154"/>
      <c r="E42" s="155"/>
    </row>
    <row r="43" spans="2:5">
      <c r="B43" s="152"/>
      <c r="C43" s="152"/>
      <c r="D43" s="152"/>
      <c r="E43" s="153"/>
    </row>
    <row r="44" spans="2:5">
      <c r="B44" s="152"/>
      <c r="C44" s="152"/>
      <c r="D44" s="152"/>
      <c r="E44" s="153"/>
    </row>
    <row r="45" spans="2:5">
      <c r="B45" s="156"/>
      <c r="C45" s="156"/>
      <c r="D45" s="156"/>
      <c r="E45" s="157"/>
    </row>
    <row r="46" spans="2:5">
      <c r="B46" s="152"/>
      <c r="C46" s="152"/>
      <c r="D46" s="152"/>
      <c r="E46" s="153"/>
    </row>
    <row r="47" spans="2:5">
      <c r="B47" s="152"/>
      <c r="C47" s="152"/>
      <c r="D47" s="152"/>
      <c r="E47" s="153"/>
    </row>
    <row r="48" spans="2:5">
      <c r="B48" s="156"/>
      <c r="C48" s="156"/>
      <c r="D48" s="156"/>
      <c r="E48" s="157"/>
    </row>
    <row r="49" spans="2:5">
      <c r="B49" s="152"/>
      <c r="C49" s="152"/>
      <c r="D49" s="152"/>
      <c r="E49" s="153"/>
    </row>
    <row r="50" spans="2:5">
      <c r="B50" s="152"/>
      <c r="C50" s="152"/>
      <c r="D50" s="152"/>
      <c r="E50" s="153"/>
    </row>
    <row r="51" spans="2:5">
      <c r="B51" s="152"/>
      <c r="C51" s="152"/>
      <c r="D51" s="152"/>
      <c r="E51" s="153"/>
    </row>
    <row r="52" spans="2:5">
      <c r="B52" s="152"/>
      <c r="C52" s="152"/>
      <c r="D52" s="152"/>
      <c r="E52" s="153"/>
    </row>
    <row r="53" spans="2:5">
      <c r="B53" s="158"/>
      <c r="C53" s="158"/>
      <c r="D53" s="158"/>
      <c r="E53" s="159"/>
    </row>
    <row r="54" spans="2:5">
      <c r="B54" s="158"/>
      <c r="C54" s="158"/>
      <c r="D54" s="158"/>
      <c r="E54" s="159"/>
    </row>
    <row r="55" spans="2:5">
      <c r="B55" s="158"/>
      <c r="C55" s="158"/>
      <c r="D55" s="158"/>
      <c r="E55" s="159"/>
    </row>
    <row r="56" spans="2:5">
      <c r="E56" s="160"/>
    </row>
    <row r="57" spans="2:5">
      <c r="E57" s="160"/>
    </row>
    <row r="58" spans="2:5">
      <c r="E58" s="160"/>
    </row>
    <row r="59" spans="2:5">
      <c r="E59" s="160"/>
    </row>
    <row r="60" spans="2:5">
      <c r="E60" s="160"/>
    </row>
    <row r="61" spans="2:5">
      <c r="E61" s="160"/>
    </row>
    <row r="62" spans="2:5">
      <c r="E62" s="160"/>
    </row>
    <row r="63" spans="2:5">
      <c r="E63" s="160"/>
    </row>
    <row r="64" spans="2:5">
      <c r="E64" s="160"/>
    </row>
    <row r="65" spans="5:5">
      <c r="E65" s="160"/>
    </row>
    <row r="66" spans="5:5">
      <c r="E66" s="160"/>
    </row>
    <row r="67" spans="5:5">
      <c r="E67" s="160"/>
    </row>
    <row r="68" spans="5:5">
      <c r="E68" s="160"/>
    </row>
    <row r="69" spans="5:5">
      <c r="E69" s="160"/>
    </row>
    <row r="70" spans="5:5">
      <c r="E70" s="160"/>
    </row>
    <row r="71" spans="5:5">
      <c r="E71" s="160"/>
    </row>
    <row r="72" spans="5:5">
      <c r="E72" s="160"/>
    </row>
    <row r="73" spans="5:5">
      <c r="E73" s="160"/>
    </row>
    <row r="74" spans="5:5">
      <c r="E74" s="160"/>
    </row>
    <row r="75" spans="5:5">
      <c r="E75" s="160"/>
    </row>
    <row r="76" spans="5:5">
      <c r="E76" s="160"/>
    </row>
    <row r="77" spans="5:5">
      <c r="E77" s="160"/>
    </row>
    <row r="78" spans="5:5">
      <c r="E78" s="160"/>
    </row>
    <row r="79" spans="5:5">
      <c r="E79" s="160"/>
    </row>
    <row r="80" spans="5:5">
      <c r="E80" s="160"/>
    </row>
    <row r="81" spans="5:5">
      <c r="E81" s="160"/>
    </row>
    <row r="82" spans="5:5">
      <c r="E82" s="160"/>
    </row>
    <row r="83" spans="5:5">
      <c r="E83" s="160"/>
    </row>
    <row r="84" spans="5:5">
      <c r="E84" s="160"/>
    </row>
    <row r="85" spans="5:5">
      <c r="E85" s="160"/>
    </row>
    <row r="86" spans="5:5">
      <c r="E86" s="160"/>
    </row>
    <row r="87" spans="5:5">
      <c r="E87" s="160"/>
    </row>
    <row r="88" spans="5:5">
      <c r="E88" s="160"/>
    </row>
    <row r="89" spans="5:5">
      <c r="E89" s="160"/>
    </row>
    <row r="90" spans="5:5">
      <c r="E90" s="160"/>
    </row>
    <row r="91" spans="5:5">
      <c r="E91" s="160"/>
    </row>
    <row r="92" spans="5:5">
      <c r="E92" s="160"/>
    </row>
    <row r="93" spans="5:5">
      <c r="E93" s="160"/>
    </row>
    <row r="94" spans="5:5">
      <c r="E94" s="160"/>
    </row>
    <row r="95" spans="5:5">
      <c r="E95" s="160"/>
    </row>
    <row r="96" spans="5:5">
      <c r="E96" s="160"/>
    </row>
    <row r="97" spans="5:5">
      <c r="E97" s="160"/>
    </row>
    <row r="98" spans="5:5">
      <c r="E98" s="160"/>
    </row>
    <row r="99" spans="5:5">
      <c r="E99" s="160"/>
    </row>
    <row r="100" spans="5:5">
      <c r="E100" s="160"/>
    </row>
    <row r="101" spans="5:5">
      <c r="E101" s="160"/>
    </row>
    <row r="102" spans="5:5">
      <c r="E102" s="160"/>
    </row>
    <row r="103" spans="5:5">
      <c r="E103" s="160"/>
    </row>
    <row r="104" spans="5:5">
      <c r="E104" s="160"/>
    </row>
    <row r="105" spans="5:5">
      <c r="E105" s="160"/>
    </row>
    <row r="106" spans="5:5">
      <c r="E106" s="160"/>
    </row>
    <row r="107" spans="5:5">
      <c r="E107" s="160"/>
    </row>
    <row r="108" spans="5:5">
      <c r="E108" s="160"/>
    </row>
    <row r="109" spans="5:5">
      <c r="E109" s="160"/>
    </row>
    <row r="110" spans="5:5">
      <c r="E110" s="160"/>
    </row>
    <row r="111" spans="5:5">
      <c r="E111" s="160"/>
    </row>
    <row r="112" spans="5:5">
      <c r="E112" s="160"/>
    </row>
    <row r="113" spans="5:5">
      <c r="E113" s="160"/>
    </row>
    <row r="114" spans="5:5">
      <c r="E114" s="160"/>
    </row>
    <row r="115" spans="5:5">
      <c r="E115" s="160"/>
    </row>
    <row r="116" spans="5:5">
      <c r="E116" s="160"/>
    </row>
    <row r="117" spans="5:5">
      <c r="E117" s="160"/>
    </row>
    <row r="118" spans="5:5">
      <c r="E118" s="160"/>
    </row>
    <row r="119" spans="5:5">
      <c r="E119" s="160"/>
    </row>
    <row r="120" spans="5:5">
      <c r="E120" s="160"/>
    </row>
    <row r="121" spans="5:5">
      <c r="E121" s="160"/>
    </row>
    <row r="122" spans="5:5">
      <c r="E122" s="160"/>
    </row>
    <row r="123" spans="5:5">
      <c r="E123" s="160"/>
    </row>
    <row r="124" spans="5:5">
      <c r="E124" s="160"/>
    </row>
    <row r="125" spans="5:5">
      <c r="E125" s="160"/>
    </row>
    <row r="126" spans="5:5">
      <c r="E126" s="160"/>
    </row>
    <row r="127" spans="5:5">
      <c r="E127" s="160"/>
    </row>
    <row r="128" spans="5:5">
      <c r="E128" s="160"/>
    </row>
    <row r="129" spans="5:5">
      <c r="E129" s="160"/>
    </row>
    <row r="130" spans="5:5">
      <c r="E130" s="160"/>
    </row>
    <row r="131" spans="5:5">
      <c r="E131" s="160"/>
    </row>
    <row r="132" spans="5:5">
      <c r="E132" s="160"/>
    </row>
    <row r="133" spans="5:5">
      <c r="E133" s="160"/>
    </row>
    <row r="134" spans="5:5">
      <c r="E134" s="160"/>
    </row>
    <row r="135" spans="5:5">
      <c r="E135" s="160"/>
    </row>
    <row r="136" spans="5:5">
      <c r="E136" s="160"/>
    </row>
    <row r="137" spans="5:5">
      <c r="E137" s="160"/>
    </row>
    <row r="138" spans="5:5">
      <c r="E138" s="160"/>
    </row>
    <row r="139" spans="5:5">
      <c r="E139" s="160"/>
    </row>
    <row r="140" spans="5:5">
      <c r="E140" s="160"/>
    </row>
    <row r="141" spans="5:5">
      <c r="E141" s="160"/>
    </row>
    <row r="142" spans="5:5">
      <c r="E142" s="160"/>
    </row>
    <row r="143" spans="5:5">
      <c r="E143" s="160"/>
    </row>
    <row r="144" spans="5:5">
      <c r="E144" s="160"/>
    </row>
    <row r="145" spans="5:5">
      <c r="E145" s="160"/>
    </row>
    <row r="146" spans="5:5">
      <c r="E146" s="160"/>
    </row>
    <row r="147" spans="5:5">
      <c r="E147" s="160"/>
    </row>
    <row r="148" spans="5:5">
      <c r="E148" s="160"/>
    </row>
    <row r="149" spans="5:5">
      <c r="E149" s="160"/>
    </row>
    <row r="150" spans="5:5">
      <c r="E150" s="160"/>
    </row>
    <row r="151" spans="5:5">
      <c r="E151" s="160"/>
    </row>
    <row r="152" spans="5:5">
      <c r="E152" s="160"/>
    </row>
    <row r="153" spans="5:5">
      <c r="E153" s="160"/>
    </row>
    <row r="154" spans="5:5">
      <c r="E154" s="160"/>
    </row>
    <row r="155" spans="5:5">
      <c r="E155" s="160"/>
    </row>
    <row r="156" spans="5:5">
      <c r="E156" s="160"/>
    </row>
    <row r="157" spans="5:5">
      <c r="E157" s="160"/>
    </row>
    <row r="158" spans="5:5">
      <c r="E158" s="160"/>
    </row>
    <row r="159" spans="5:5">
      <c r="E159" s="160"/>
    </row>
    <row r="160" spans="5:5">
      <c r="E160" s="160"/>
    </row>
    <row r="161" spans="5:5">
      <c r="E161" s="160"/>
    </row>
    <row r="162" spans="5:5">
      <c r="E162" s="160"/>
    </row>
    <row r="163" spans="5:5">
      <c r="E163" s="160"/>
    </row>
    <row r="164" spans="5:5">
      <c r="E164" s="160"/>
    </row>
    <row r="165" spans="5:5">
      <c r="E165" s="160"/>
    </row>
  </sheetData>
  <mergeCells count="3">
    <mergeCell ref="A6:E6"/>
    <mergeCell ref="A19:B19"/>
    <mergeCell ref="E1:E3"/>
  </mergeCells>
  <pageMargins left="0.75" right="0.75" top="1" bottom="1" header="0.5" footer="0.5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zoomScale="75" zoomScaleNormal="75" workbookViewId="0">
      <selection activeCell="C10" sqref="C10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61" customWidth="1"/>
    <col min="5" max="10" width="9.140625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162"/>
      <c r="C1" s="302" t="s">
        <v>438</v>
      </c>
      <c r="D1" s="302"/>
      <c r="E1" s="131"/>
      <c r="F1" s="131"/>
      <c r="G1" s="131"/>
      <c r="H1" s="131"/>
      <c r="I1" s="131"/>
    </row>
    <row r="2" spans="1:10" ht="30" customHeight="1">
      <c r="B2" s="162"/>
      <c r="C2" s="302"/>
      <c r="D2" s="302"/>
      <c r="E2" s="131"/>
      <c r="F2" s="131"/>
      <c r="G2" s="131"/>
      <c r="H2" s="131"/>
      <c r="I2" s="131"/>
    </row>
    <row r="3" spans="1:10" ht="48.75" customHeight="1">
      <c r="B3" s="162"/>
      <c r="C3" s="302"/>
      <c r="D3" s="302"/>
      <c r="E3" s="131"/>
      <c r="F3" s="131"/>
      <c r="G3" s="131"/>
      <c r="H3" s="131"/>
      <c r="I3" s="131"/>
    </row>
    <row r="4" spans="1:10" ht="15.75" hidden="1" customHeight="1">
      <c r="B4" s="162"/>
      <c r="C4" s="162"/>
      <c r="D4" s="162"/>
    </row>
    <row r="5" spans="1:10" ht="15.75" hidden="1" customHeight="1">
      <c r="B5" s="162"/>
      <c r="C5" s="162"/>
      <c r="D5" s="162"/>
    </row>
    <row r="6" spans="1:10" ht="42.75" customHeight="1">
      <c r="A6" s="321" t="s">
        <v>407</v>
      </c>
      <c r="B6" s="321"/>
      <c r="C6" s="321"/>
      <c r="D6" s="321"/>
    </row>
    <row r="7" spans="1:10">
      <c r="B7" s="144"/>
      <c r="C7" s="144"/>
      <c r="D7" s="145"/>
    </row>
    <row r="8" spans="1:10">
      <c r="A8" s="64" t="s">
        <v>272</v>
      </c>
      <c r="B8" s="163" t="s">
        <v>273</v>
      </c>
      <c r="C8" s="177">
        <v>2021</v>
      </c>
      <c r="D8" s="164" t="s">
        <v>408</v>
      </c>
      <c r="E8" s="133"/>
      <c r="F8" s="133"/>
      <c r="G8" s="133"/>
      <c r="H8" s="133"/>
      <c r="I8" s="133"/>
      <c r="J8" s="133"/>
    </row>
    <row r="9" spans="1:10">
      <c r="A9" s="64"/>
      <c r="B9" s="165"/>
      <c r="C9" s="178"/>
      <c r="D9" s="179"/>
    </row>
    <row r="10" spans="1:10" ht="85.5" customHeight="1">
      <c r="A10" s="167" t="s">
        <v>274</v>
      </c>
      <c r="B10" s="137" t="s">
        <v>275</v>
      </c>
      <c r="C10" s="266">
        <f>C19-C18</f>
        <v>8892.85</v>
      </c>
      <c r="D10" s="267">
        <f>D19-D18</f>
        <v>8786.1299999999992</v>
      </c>
    </row>
    <row r="11" spans="1:10">
      <c r="A11" s="167"/>
      <c r="B11" s="169"/>
      <c r="C11" s="266"/>
      <c r="D11" s="267"/>
    </row>
    <row r="12" spans="1:10" ht="15.75" hidden="1" customHeight="1">
      <c r="A12" s="170"/>
      <c r="B12" s="169"/>
      <c r="C12" s="266"/>
      <c r="D12" s="267"/>
    </row>
    <row r="13" spans="1:10" s="146" customFormat="1" ht="31.5" hidden="1" customHeight="1">
      <c r="A13" s="171"/>
      <c r="B13" s="172"/>
      <c r="C13" s="268"/>
      <c r="D13" s="267"/>
    </row>
    <row r="14" spans="1:10" s="146" customFormat="1" ht="15.75" hidden="1" customHeight="1">
      <c r="A14" s="173"/>
      <c r="B14" s="172"/>
      <c r="C14" s="268"/>
      <c r="D14" s="267"/>
      <c r="F14" s="146">
        <v>6476566.0999999996</v>
      </c>
      <c r="G14" s="146">
        <v>279131</v>
      </c>
      <c r="H14" s="146">
        <f>F14+G14+4100</f>
        <v>6759797.0999999996</v>
      </c>
    </row>
    <row r="15" spans="1:10" s="146" customFormat="1" ht="15.75" hidden="1" customHeight="1">
      <c r="A15" s="173"/>
      <c r="B15" s="172"/>
      <c r="C15" s="268"/>
      <c r="D15" s="267"/>
      <c r="F15" s="146">
        <v>6670222.0999999996</v>
      </c>
      <c r="G15" s="146">
        <v>115000</v>
      </c>
      <c r="H15" s="146">
        <f>F15+G15+80000</f>
        <v>6865222.0999999996</v>
      </c>
    </row>
    <row r="16" spans="1:10" s="146" customFormat="1" ht="15.75" hidden="1" customHeight="1">
      <c r="A16" s="173"/>
      <c r="B16" s="172"/>
      <c r="C16" s="268"/>
      <c r="D16" s="267"/>
      <c r="H16" s="146">
        <f>H14-H15</f>
        <v>-105425</v>
      </c>
    </row>
    <row r="17" spans="1:7" s="146" customFormat="1" ht="15.75" hidden="1" customHeight="1">
      <c r="A17" s="173"/>
      <c r="B17" s="172"/>
      <c r="C17" s="268"/>
      <c r="D17" s="267"/>
      <c r="F17" s="146">
        <f>F14-F15</f>
        <v>-193656</v>
      </c>
    </row>
    <row r="18" spans="1:7" s="147" customFormat="1">
      <c r="A18" s="174"/>
      <c r="B18" s="175" t="s">
        <v>276</v>
      </c>
      <c r="C18" s="269">
        <v>112.92</v>
      </c>
      <c r="D18" s="269">
        <v>226.04</v>
      </c>
      <c r="E18" s="147" t="s">
        <v>277</v>
      </c>
      <c r="F18" s="147">
        <f>F14+150000</f>
        <v>6626566.0999999996</v>
      </c>
      <c r="G18" s="147">
        <v>195694.7</v>
      </c>
    </row>
    <row r="19" spans="1:7" s="148" customFormat="1">
      <c r="A19" s="322" t="s">
        <v>278</v>
      </c>
      <c r="B19" s="323"/>
      <c r="C19" s="270" t="s">
        <v>423</v>
      </c>
      <c r="D19" s="270">
        <v>9012.17</v>
      </c>
      <c r="E19" s="148" t="s">
        <v>279</v>
      </c>
      <c r="F19" s="148">
        <f>F15+75000+150000</f>
        <v>6895222.0999999996</v>
      </c>
      <c r="G19" s="148">
        <f>G18+4100</f>
        <v>199794.7</v>
      </c>
    </row>
    <row r="20" spans="1:7" s="148" customFormat="1" hidden="1">
      <c r="A20" s="149"/>
      <c r="B20" s="127"/>
      <c r="C20" s="127"/>
      <c r="D20" s="150"/>
    </row>
    <row r="21" spans="1:7" hidden="1">
      <c r="A21" s="149"/>
      <c r="B21" s="151"/>
      <c r="C21" s="151"/>
      <c r="D21" s="150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47" customFormat="1"/>
    <row r="27" spans="1:7" s="147" customFormat="1"/>
    <row r="28" spans="1:7" s="147" customFormat="1"/>
    <row r="29" spans="1:7" s="148" customFormat="1"/>
    <row r="30" spans="1:7" s="148" customFormat="1"/>
    <row r="31" spans="1:7" s="147" customFormat="1"/>
    <row r="32" spans="1:7" s="148" customFormat="1"/>
    <row r="33" spans="2:4" s="148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52"/>
      <c r="C38" s="152"/>
      <c r="D38" s="153"/>
    </row>
    <row r="39" spans="2:4">
      <c r="B39" s="152"/>
      <c r="C39" s="152"/>
      <c r="D39" s="153"/>
    </row>
    <row r="40" spans="2:4">
      <c r="B40" s="152"/>
      <c r="C40" s="152"/>
      <c r="D40" s="153"/>
    </row>
    <row r="41" spans="2:4">
      <c r="B41" s="152"/>
      <c r="C41" s="152"/>
      <c r="D41" s="153"/>
    </row>
    <row r="42" spans="2:4">
      <c r="B42" s="154"/>
      <c r="C42" s="154"/>
      <c r="D42" s="155"/>
    </row>
    <row r="43" spans="2:4">
      <c r="B43" s="152"/>
      <c r="C43" s="152"/>
      <c r="D43" s="153"/>
    </row>
    <row r="44" spans="2:4">
      <c r="B44" s="152"/>
      <c r="C44" s="152"/>
      <c r="D44" s="153"/>
    </row>
    <row r="45" spans="2:4">
      <c r="B45" s="156"/>
      <c r="C45" s="156"/>
      <c r="D45" s="157"/>
    </row>
    <row r="46" spans="2:4">
      <c r="B46" s="152"/>
      <c r="C46" s="152"/>
      <c r="D46" s="153"/>
    </row>
    <row r="47" spans="2:4">
      <c r="B47" s="152"/>
      <c r="C47" s="152"/>
      <c r="D47" s="153"/>
    </row>
    <row r="48" spans="2:4">
      <c r="B48" s="156"/>
      <c r="C48" s="156"/>
      <c r="D48" s="157"/>
    </row>
    <row r="49" spans="2:4">
      <c r="B49" s="152"/>
      <c r="C49" s="152"/>
      <c r="D49" s="153"/>
    </row>
    <row r="50" spans="2:4">
      <c r="B50" s="152"/>
      <c r="C50" s="152"/>
      <c r="D50" s="153"/>
    </row>
    <row r="51" spans="2:4">
      <c r="B51" s="152"/>
      <c r="C51" s="152"/>
      <c r="D51" s="153"/>
    </row>
    <row r="52" spans="2:4">
      <c r="B52" s="152"/>
      <c r="C52" s="152"/>
      <c r="D52" s="153"/>
    </row>
    <row r="53" spans="2:4">
      <c r="B53" s="158"/>
      <c r="C53" s="158"/>
      <c r="D53" s="159"/>
    </row>
    <row r="54" spans="2:4">
      <c r="B54" s="158"/>
      <c r="C54" s="158"/>
      <c r="D54" s="159"/>
    </row>
    <row r="55" spans="2:4">
      <c r="B55" s="158"/>
      <c r="C55" s="158"/>
      <c r="D55" s="159"/>
    </row>
    <row r="56" spans="2:4">
      <c r="D56" s="160"/>
    </row>
    <row r="57" spans="2:4">
      <c r="D57" s="160"/>
    </row>
    <row r="58" spans="2:4">
      <c r="D58" s="160"/>
    </row>
    <row r="59" spans="2:4">
      <c r="D59" s="160"/>
    </row>
    <row r="60" spans="2:4">
      <c r="D60" s="160"/>
    </row>
    <row r="61" spans="2:4">
      <c r="D61" s="160"/>
    </row>
    <row r="62" spans="2:4">
      <c r="D62" s="160"/>
    </row>
    <row r="63" spans="2:4">
      <c r="D63" s="160"/>
    </row>
    <row r="64" spans="2:4">
      <c r="D64" s="160"/>
    </row>
    <row r="65" spans="4:4">
      <c r="D65" s="160"/>
    </row>
    <row r="66" spans="4:4">
      <c r="D66" s="160"/>
    </row>
    <row r="67" spans="4:4">
      <c r="D67" s="160"/>
    </row>
    <row r="68" spans="4:4">
      <c r="D68" s="160"/>
    </row>
    <row r="69" spans="4:4">
      <c r="D69" s="160"/>
    </row>
    <row r="70" spans="4:4">
      <c r="D70" s="160"/>
    </row>
    <row r="71" spans="4:4">
      <c r="D71" s="160"/>
    </row>
    <row r="72" spans="4:4">
      <c r="D72" s="160"/>
    </row>
    <row r="73" spans="4:4">
      <c r="D73" s="160"/>
    </row>
    <row r="74" spans="4:4">
      <c r="D74" s="160"/>
    </row>
    <row r="75" spans="4:4">
      <c r="D75" s="160"/>
    </row>
    <row r="76" spans="4:4">
      <c r="D76" s="160"/>
    </row>
    <row r="77" spans="4:4">
      <c r="D77" s="160"/>
    </row>
    <row r="78" spans="4:4">
      <c r="D78" s="160"/>
    </row>
    <row r="79" spans="4:4">
      <c r="D79" s="160"/>
    </row>
    <row r="80" spans="4:4">
      <c r="D80" s="160"/>
    </row>
    <row r="81" spans="4:4">
      <c r="D81" s="160"/>
    </row>
    <row r="82" spans="4:4">
      <c r="D82" s="160"/>
    </row>
    <row r="83" spans="4:4">
      <c r="D83" s="160"/>
    </row>
    <row r="84" spans="4:4">
      <c r="D84" s="160"/>
    </row>
    <row r="85" spans="4:4">
      <c r="D85" s="160"/>
    </row>
    <row r="86" spans="4:4">
      <c r="D86" s="160"/>
    </row>
    <row r="87" spans="4:4">
      <c r="D87" s="160"/>
    </row>
    <row r="88" spans="4:4">
      <c r="D88" s="160"/>
    </row>
    <row r="89" spans="4:4">
      <c r="D89" s="160"/>
    </row>
    <row r="90" spans="4:4">
      <c r="D90" s="160"/>
    </row>
    <row r="91" spans="4:4">
      <c r="D91" s="160"/>
    </row>
    <row r="92" spans="4:4">
      <c r="D92" s="160"/>
    </row>
    <row r="93" spans="4:4">
      <c r="D93" s="160"/>
    </row>
    <row r="94" spans="4:4">
      <c r="D94" s="160"/>
    </row>
    <row r="95" spans="4:4">
      <c r="D95" s="160"/>
    </row>
    <row r="96" spans="4:4">
      <c r="D96" s="160"/>
    </row>
    <row r="97" spans="4:4">
      <c r="D97" s="160"/>
    </row>
    <row r="98" spans="4:4">
      <c r="D98" s="160"/>
    </row>
    <row r="99" spans="4:4">
      <c r="D99" s="160"/>
    </row>
    <row r="100" spans="4:4">
      <c r="D100" s="160"/>
    </row>
    <row r="101" spans="4:4">
      <c r="D101" s="160"/>
    </row>
    <row r="102" spans="4:4">
      <c r="D102" s="160"/>
    </row>
    <row r="103" spans="4:4">
      <c r="D103" s="160"/>
    </row>
    <row r="104" spans="4:4">
      <c r="D104" s="160"/>
    </row>
    <row r="105" spans="4:4">
      <c r="D105" s="160"/>
    </row>
    <row r="106" spans="4:4">
      <c r="D106" s="160"/>
    </row>
    <row r="107" spans="4:4">
      <c r="D107" s="160"/>
    </row>
    <row r="108" spans="4:4">
      <c r="D108" s="160"/>
    </row>
    <row r="109" spans="4:4">
      <c r="D109" s="160"/>
    </row>
    <row r="110" spans="4:4">
      <c r="D110" s="160"/>
    </row>
    <row r="111" spans="4:4">
      <c r="D111" s="160"/>
    </row>
    <row r="112" spans="4:4">
      <c r="D112" s="160"/>
    </row>
    <row r="113" spans="4:4">
      <c r="D113" s="160"/>
    </row>
    <row r="114" spans="4:4">
      <c r="D114" s="160"/>
    </row>
    <row r="115" spans="4:4">
      <c r="D115" s="160"/>
    </row>
    <row r="116" spans="4:4">
      <c r="D116" s="160"/>
    </row>
    <row r="117" spans="4:4">
      <c r="D117" s="160"/>
    </row>
    <row r="118" spans="4:4">
      <c r="D118" s="160"/>
    </row>
    <row r="119" spans="4:4">
      <c r="D119" s="160"/>
    </row>
    <row r="120" spans="4:4">
      <c r="D120" s="160"/>
    </row>
    <row r="121" spans="4:4">
      <c r="D121" s="160"/>
    </row>
    <row r="122" spans="4:4">
      <c r="D122" s="160"/>
    </row>
    <row r="123" spans="4:4">
      <c r="D123" s="160"/>
    </row>
    <row r="124" spans="4:4">
      <c r="D124" s="160"/>
    </row>
    <row r="125" spans="4:4">
      <c r="D125" s="160"/>
    </row>
    <row r="126" spans="4:4">
      <c r="D126" s="160"/>
    </row>
    <row r="127" spans="4:4">
      <c r="D127" s="160"/>
    </row>
    <row r="128" spans="4:4">
      <c r="D128" s="160"/>
    </row>
    <row r="129" spans="4:4">
      <c r="D129" s="160"/>
    </row>
    <row r="130" spans="4:4">
      <c r="D130" s="160"/>
    </row>
    <row r="131" spans="4:4">
      <c r="D131" s="160"/>
    </row>
    <row r="132" spans="4:4">
      <c r="D132" s="160"/>
    </row>
    <row r="133" spans="4:4">
      <c r="D133" s="160"/>
    </row>
    <row r="134" spans="4:4">
      <c r="D134" s="160"/>
    </row>
    <row r="135" spans="4:4">
      <c r="D135" s="160"/>
    </row>
    <row r="136" spans="4:4">
      <c r="D136" s="160"/>
    </row>
    <row r="137" spans="4:4">
      <c r="D137" s="160"/>
    </row>
    <row r="138" spans="4:4">
      <c r="D138" s="160"/>
    </row>
    <row r="139" spans="4:4">
      <c r="D139" s="160"/>
    </row>
    <row r="140" spans="4:4">
      <c r="D140" s="160"/>
    </row>
    <row r="141" spans="4:4">
      <c r="D141" s="160"/>
    </row>
    <row r="142" spans="4:4">
      <c r="D142" s="160"/>
    </row>
    <row r="143" spans="4:4">
      <c r="D143" s="160"/>
    </row>
    <row r="144" spans="4:4">
      <c r="D144" s="160"/>
    </row>
    <row r="145" spans="4:4">
      <c r="D145" s="160"/>
    </row>
    <row r="146" spans="4:4">
      <c r="D146" s="160"/>
    </row>
    <row r="147" spans="4:4">
      <c r="D147" s="160"/>
    </row>
    <row r="148" spans="4:4">
      <c r="D148" s="160"/>
    </row>
    <row r="149" spans="4:4">
      <c r="D149" s="160"/>
    </row>
    <row r="150" spans="4:4">
      <c r="D150" s="160"/>
    </row>
    <row r="151" spans="4:4">
      <c r="D151" s="160"/>
    </row>
    <row r="152" spans="4:4">
      <c r="D152" s="160"/>
    </row>
    <row r="153" spans="4:4">
      <c r="D153" s="160"/>
    </row>
    <row r="154" spans="4:4">
      <c r="D154" s="160"/>
    </row>
    <row r="155" spans="4:4">
      <c r="D155" s="160"/>
    </row>
    <row r="156" spans="4:4">
      <c r="D156" s="160"/>
    </row>
    <row r="157" spans="4:4">
      <c r="D157" s="160"/>
    </row>
    <row r="158" spans="4:4">
      <c r="D158" s="160"/>
    </row>
    <row r="159" spans="4:4">
      <c r="D159" s="160"/>
    </row>
    <row r="160" spans="4:4">
      <c r="D160" s="160"/>
    </row>
    <row r="161" spans="4:4">
      <c r="D161" s="160"/>
    </row>
    <row r="162" spans="4:4">
      <c r="D162" s="160"/>
    </row>
    <row r="163" spans="4:4">
      <c r="D163" s="160"/>
    </row>
    <row r="164" spans="4:4">
      <c r="D164" s="160"/>
    </row>
    <row r="165" spans="4:4">
      <c r="D165" s="160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view="pageBreakPreview" zoomScale="60" zoomScaleNormal="100" workbookViewId="0">
      <selection activeCell="B4" sqref="B4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71" t="s">
        <v>428</v>
      </c>
      <c r="D1" s="78"/>
      <c r="E1" s="78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92" t="s">
        <v>320</v>
      </c>
      <c r="B3" s="292"/>
      <c r="C3" s="292"/>
    </row>
    <row r="4" spans="1:10" s="7" customFormat="1" ht="64.900000000000006" customHeight="1">
      <c r="A4" s="4" t="s">
        <v>1</v>
      </c>
      <c r="B4" s="5" t="s">
        <v>2</v>
      </c>
      <c r="C4" s="6" t="s">
        <v>3</v>
      </c>
    </row>
    <row r="5" spans="1:10">
      <c r="A5" s="293" t="s">
        <v>321</v>
      </c>
      <c r="B5" s="294"/>
      <c r="C5" s="295"/>
    </row>
    <row r="6" spans="1:10" s="220" customFormat="1">
      <c r="A6" s="223">
        <v>801</v>
      </c>
      <c r="B6" s="223" t="s">
        <v>288</v>
      </c>
      <c r="C6" s="224" t="s">
        <v>289</v>
      </c>
    </row>
    <row r="7" spans="1:10">
      <c r="A7" s="128" t="s">
        <v>164</v>
      </c>
      <c r="B7" s="129" t="s">
        <v>202</v>
      </c>
      <c r="C7" s="130" t="s">
        <v>355</v>
      </c>
    </row>
    <row r="8" spans="1:10">
      <c r="A8" s="128" t="s">
        <v>164</v>
      </c>
      <c r="B8" s="129" t="s">
        <v>203</v>
      </c>
      <c r="C8" s="130" t="s">
        <v>356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view="pageBreakPreview" topLeftCell="A25" zoomScaleSheetLayoutView="100" workbookViewId="0">
      <selection activeCell="B24" sqref="B24"/>
    </sheetView>
  </sheetViews>
  <sheetFormatPr defaultRowHeight="12.75"/>
  <cols>
    <col min="1" max="1" width="17.42578125" customWidth="1"/>
    <col min="2" max="2" width="35.85546875" style="16" customWidth="1"/>
    <col min="3" max="3" width="48.42578125" style="22" customWidth="1"/>
    <col min="4" max="5" width="11.5703125" style="22" hidden="1" customWidth="1"/>
    <col min="6" max="6" width="14.28515625" style="16" customWidth="1"/>
    <col min="7" max="7" width="13.710937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8" customFormat="1" ht="80.25" customHeight="1">
      <c r="B1" s="11"/>
      <c r="C1" s="302" t="s">
        <v>429</v>
      </c>
      <c r="D1" s="302"/>
      <c r="E1" s="302"/>
      <c r="F1" s="302"/>
    </row>
    <row r="2" spans="1:8" s="44" customFormat="1" ht="47.25" customHeight="1">
      <c r="A2" s="296" t="s">
        <v>391</v>
      </c>
      <c r="B2" s="297"/>
      <c r="C2" s="297"/>
      <c r="D2" s="297"/>
      <c r="E2" s="297"/>
      <c r="F2" s="297"/>
    </row>
    <row r="3" spans="1:8" s="8" customFormat="1" ht="15.75">
      <c r="A3" s="12"/>
      <c r="B3" s="13"/>
      <c r="C3" s="14"/>
      <c r="D3" s="14"/>
      <c r="E3" s="14"/>
      <c r="F3" s="91" t="s">
        <v>147</v>
      </c>
    </row>
    <row r="4" spans="1:8" s="44" customFormat="1" ht="25.5">
      <c r="A4" s="61" t="s">
        <v>8</v>
      </c>
      <c r="B4" s="61" t="s">
        <v>9</v>
      </c>
      <c r="C4" s="61" t="s">
        <v>5</v>
      </c>
      <c r="D4" s="61" t="s">
        <v>292</v>
      </c>
      <c r="E4" s="61" t="s">
        <v>290</v>
      </c>
      <c r="F4" s="92" t="s">
        <v>392</v>
      </c>
      <c r="G4" s="62" t="s">
        <v>191</v>
      </c>
      <c r="H4" s="8"/>
    </row>
    <row r="5" spans="1:8" s="15" customFormat="1" ht="15.75">
      <c r="A5" s="63">
        <v>1</v>
      </c>
      <c r="B5" s="63">
        <v>2</v>
      </c>
      <c r="C5" s="63">
        <v>3</v>
      </c>
      <c r="D5" s="63"/>
      <c r="E5" s="63"/>
      <c r="F5" s="63">
        <v>4</v>
      </c>
      <c r="G5" s="64"/>
      <c r="H5" s="8"/>
    </row>
    <row r="6" spans="1:8" s="44" customFormat="1" ht="18.75">
      <c r="A6" s="106" t="s">
        <v>194</v>
      </c>
      <c r="B6" s="185" t="s">
        <v>11</v>
      </c>
      <c r="C6" s="186" t="s">
        <v>12</v>
      </c>
      <c r="D6" s="187">
        <f>D7+D16</f>
        <v>266.5</v>
      </c>
      <c r="E6" s="187">
        <f>F6-D6</f>
        <v>0</v>
      </c>
      <c r="F6" s="187">
        <f>F7+F16</f>
        <v>266.5</v>
      </c>
      <c r="G6" s="61">
        <f>G7+G16</f>
        <v>425.9</v>
      </c>
      <c r="H6" s="8"/>
    </row>
    <row r="7" spans="1:8" s="44" customFormat="1" ht="18.75">
      <c r="A7" s="188"/>
      <c r="B7" s="185"/>
      <c r="C7" s="186" t="s">
        <v>13</v>
      </c>
      <c r="D7" s="187">
        <f>D8+D9+D10+D12+D15</f>
        <v>209.5</v>
      </c>
      <c r="E7" s="187">
        <f t="shared" ref="E7:E33" si="0">F7-D7</f>
        <v>-15.5</v>
      </c>
      <c r="F7" s="187">
        <f>F8+F9+F10+F12+F15</f>
        <v>194</v>
      </c>
      <c r="G7" s="61">
        <f>G8+G11+G13+G14+G9</f>
        <v>389.9</v>
      </c>
      <c r="H7" s="8"/>
    </row>
    <row r="8" spans="1:8" s="44" customFormat="1" ht="18.75">
      <c r="A8" s="190">
        <v>182</v>
      </c>
      <c r="B8" s="191" t="s">
        <v>14</v>
      </c>
      <c r="C8" s="189" t="s">
        <v>15</v>
      </c>
      <c r="D8" s="192">
        <v>67</v>
      </c>
      <c r="E8" s="187">
        <f t="shared" si="0"/>
        <v>1</v>
      </c>
      <c r="F8" s="192">
        <v>68</v>
      </c>
      <c r="G8" s="64">
        <v>125</v>
      </c>
      <c r="H8" s="8"/>
    </row>
    <row r="9" spans="1:8" s="44" customFormat="1" ht="25.5" hidden="1">
      <c r="A9" s="190">
        <v>100</v>
      </c>
      <c r="B9" s="191" t="s">
        <v>153</v>
      </c>
      <c r="C9" s="189" t="s">
        <v>16</v>
      </c>
      <c r="D9" s="192"/>
      <c r="E9" s="187">
        <f t="shared" si="0"/>
        <v>0</v>
      </c>
      <c r="F9" s="192"/>
      <c r="G9" s="64">
        <v>227.9</v>
      </c>
      <c r="H9" s="8"/>
    </row>
    <row r="10" spans="1:8" s="45" customFormat="1" ht="18" customHeight="1">
      <c r="A10" s="185">
        <v>182</v>
      </c>
      <c r="B10" s="185" t="s">
        <v>17</v>
      </c>
      <c r="C10" s="186" t="s">
        <v>18</v>
      </c>
      <c r="D10" s="187">
        <f>D11</f>
        <v>0.5</v>
      </c>
      <c r="E10" s="187">
        <f t="shared" si="0"/>
        <v>-0.5</v>
      </c>
      <c r="F10" s="187">
        <f>F11</f>
        <v>0</v>
      </c>
      <c r="G10" s="61">
        <f>G11</f>
        <v>4</v>
      </c>
      <c r="H10" s="65"/>
    </row>
    <row r="11" spans="1:8" s="44" customFormat="1" ht="18.75" hidden="1">
      <c r="A11" s="190">
        <v>182</v>
      </c>
      <c r="B11" s="190" t="s">
        <v>19</v>
      </c>
      <c r="C11" s="189" t="s">
        <v>20</v>
      </c>
      <c r="D11" s="192">
        <v>0.5</v>
      </c>
      <c r="E11" s="187">
        <f t="shared" si="0"/>
        <v>-0.5</v>
      </c>
      <c r="F11" s="192"/>
      <c r="G11" s="64">
        <v>4</v>
      </c>
      <c r="H11" s="8"/>
    </row>
    <row r="12" spans="1:8" s="45" customFormat="1" ht="18.75">
      <c r="A12" s="185">
        <v>182</v>
      </c>
      <c r="B12" s="185" t="s">
        <v>21</v>
      </c>
      <c r="C12" s="186" t="s">
        <v>22</v>
      </c>
      <c r="D12" s="187">
        <f>D13+D14</f>
        <v>142</v>
      </c>
      <c r="E12" s="187">
        <f t="shared" si="0"/>
        <v>-16</v>
      </c>
      <c r="F12" s="187">
        <f>F13+F14</f>
        <v>126</v>
      </c>
      <c r="G12" s="61">
        <f>G13+G14</f>
        <v>33</v>
      </c>
      <c r="H12" s="65"/>
    </row>
    <row r="13" spans="1:8" s="45" customFormat="1" ht="18.75">
      <c r="A13" s="190">
        <v>182</v>
      </c>
      <c r="B13" s="190" t="s">
        <v>148</v>
      </c>
      <c r="C13" s="189" t="s">
        <v>192</v>
      </c>
      <c r="D13" s="187">
        <v>39</v>
      </c>
      <c r="E13" s="187">
        <f t="shared" si="0"/>
        <v>1</v>
      </c>
      <c r="F13" s="187">
        <v>40</v>
      </c>
      <c r="G13" s="66">
        <v>8</v>
      </c>
      <c r="H13" s="65"/>
    </row>
    <row r="14" spans="1:8" s="44" customFormat="1" ht="18.75">
      <c r="A14" s="190">
        <v>182</v>
      </c>
      <c r="B14" s="190" t="s">
        <v>149</v>
      </c>
      <c r="C14" s="189" t="s">
        <v>193</v>
      </c>
      <c r="D14" s="192">
        <v>103</v>
      </c>
      <c r="E14" s="187">
        <f t="shared" si="0"/>
        <v>-17</v>
      </c>
      <c r="F14" s="192">
        <v>86</v>
      </c>
      <c r="G14" s="64">
        <v>25</v>
      </c>
      <c r="H14" s="8"/>
    </row>
    <row r="15" spans="1:8" s="45" customFormat="1" ht="18.75" hidden="1">
      <c r="A15" s="199" t="s">
        <v>194</v>
      </c>
      <c r="B15" s="185" t="s">
        <v>23</v>
      </c>
      <c r="C15" s="186" t="s">
        <v>24</v>
      </c>
      <c r="D15" s="187"/>
      <c r="E15" s="187">
        <f t="shared" si="0"/>
        <v>0</v>
      </c>
      <c r="F15" s="187"/>
      <c r="G15" s="66"/>
      <c r="H15" s="65"/>
    </row>
    <row r="16" spans="1:8" s="44" customFormat="1" ht="18.75">
      <c r="A16" s="193"/>
      <c r="B16" s="190"/>
      <c r="C16" s="186" t="s">
        <v>27</v>
      </c>
      <c r="D16" s="187">
        <f>D17+D20+D23</f>
        <v>57</v>
      </c>
      <c r="E16" s="187">
        <f t="shared" si="0"/>
        <v>15.5</v>
      </c>
      <c r="F16" s="187">
        <f>F17+F20+F23</f>
        <v>72.5</v>
      </c>
      <c r="G16" s="61">
        <f>G17+G20+G23</f>
        <v>36</v>
      </c>
      <c r="H16" s="8"/>
    </row>
    <row r="17" spans="1:8" s="45" customFormat="1" ht="25.5" hidden="1">
      <c r="A17" s="106" t="s">
        <v>197</v>
      </c>
      <c r="B17" s="185" t="s">
        <v>28</v>
      </c>
      <c r="C17" s="186" t="s">
        <v>29</v>
      </c>
      <c r="D17" s="187">
        <f>D18</f>
        <v>0</v>
      </c>
      <c r="E17" s="187">
        <f t="shared" si="0"/>
        <v>0</v>
      </c>
      <c r="F17" s="187">
        <f>F18</f>
        <v>0</v>
      </c>
      <c r="G17" s="66">
        <v>18.5</v>
      </c>
      <c r="H17" s="65"/>
    </row>
    <row r="18" spans="1:8" s="45" customFormat="1" ht="76.5" hidden="1">
      <c r="A18" s="106" t="s">
        <v>197</v>
      </c>
      <c r="B18" s="194" t="s">
        <v>195</v>
      </c>
      <c r="C18" s="195" t="s">
        <v>196</v>
      </c>
      <c r="D18" s="187"/>
      <c r="E18" s="187">
        <f t="shared" si="0"/>
        <v>0</v>
      </c>
      <c r="F18" s="187"/>
      <c r="G18" s="66">
        <v>18.5</v>
      </c>
      <c r="H18" s="65"/>
    </row>
    <row r="19" spans="1:8" s="45" customFormat="1" ht="76.5" hidden="1">
      <c r="A19" s="106" t="s">
        <v>197</v>
      </c>
      <c r="B19" s="194" t="s">
        <v>198</v>
      </c>
      <c r="C19" s="195" t="s">
        <v>199</v>
      </c>
      <c r="D19" s="187">
        <v>0</v>
      </c>
      <c r="E19" s="187">
        <f t="shared" si="0"/>
        <v>0</v>
      </c>
      <c r="F19" s="187">
        <v>0</v>
      </c>
      <c r="G19" s="66">
        <v>18.5</v>
      </c>
      <c r="H19" s="65"/>
    </row>
    <row r="20" spans="1:8" s="45" customFormat="1" ht="25.5">
      <c r="A20" s="185">
        <v>801</v>
      </c>
      <c r="B20" s="185" t="s">
        <v>30</v>
      </c>
      <c r="C20" s="196" t="s">
        <v>31</v>
      </c>
      <c r="D20" s="187">
        <f>D21</f>
        <v>21</v>
      </c>
      <c r="E20" s="187">
        <f t="shared" si="0"/>
        <v>15.5</v>
      </c>
      <c r="F20" s="187">
        <f>F21+F22</f>
        <v>36.5</v>
      </c>
      <c r="G20" s="66">
        <v>9.5</v>
      </c>
      <c r="H20" s="65"/>
    </row>
    <row r="21" spans="1:8" s="45" customFormat="1" ht="25.5">
      <c r="A21" s="106" t="s">
        <v>164</v>
      </c>
      <c r="B21" s="190" t="s">
        <v>200</v>
      </c>
      <c r="C21" s="197" t="s">
        <v>338</v>
      </c>
      <c r="D21" s="187">
        <v>21</v>
      </c>
      <c r="E21" s="187">
        <f t="shared" si="0"/>
        <v>4</v>
      </c>
      <c r="F21" s="187">
        <v>25</v>
      </c>
      <c r="G21" s="66">
        <v>9.5</v>
      </c>
      <c r="H21" s="65"/>
    </row>
    <row r="22" spans="1:8" s="45" customFormat="1" ht="25.5">
      <c r="A22" s="106" t="s">
        <v>164</v>
      </c>
      <c r="B22" s="190" t="s">
        <v>359</v>
      </c>
      <c r="C22" s="197" t="s">
        <v>360</v>
      </c>
      <c r="D22" s="187"/>
      <c r="E22" s="187"/>
      <c r="F22" s="187">
        <v>11.5</v>
      </c>
      <c r="G22" s="66"/>
      <c r="H22" s="65"/>
    </row>
    <row r="23" spans="1:8" s="45" customFormat="1" ht="18.75">
      <c r="A23" s="106" t="s">
        <v>164</v>
      </c>
      <c r="B23" s="185" t="s">
        <v>399</v>
      </c>
      <c r="C23" s="186" t="s">
        <v>150</v>
      </c>
      <c r="D23" s="187">
        <f>D24</f>
        <v>36</v>
      </c>
      <c r="E23" s="187">
        <f t="shared" si="0"/>
        <v>0</v>
      </c>
      <c r="F23" s="187">
        <f>F24</f>
        <v>36</v>
      </c>
      <c r="G23" s="66">
        <v>8</v>
      </c>
      <c r="H23" s="65"/>
    </row>
    <row r="24" spans="1:8" s="45" customFormat="1" ht="25.5">
      <c r="A24" s="106" t="s">
        <v>164</v>
      </c>
      <c r="B24" s="191" t="s">
        <v>398</v>
      </c>
      <c r="C24" s="198" t="s">
        <v>357</v>
      </c>
      <c r="D24" s="187">
        <v>36</v>
      </c>
      <c r="E24" s="187">
        <f t="shared" si="0"/>
        <v>0</v>
      </c>
      <c r="F24" s="187">
        <v>36</v>
      </c>
      <c r="G24" s="66">
        <v>8</v>
      </c>
      <c r="H24" s="65"/>
    </row>
    <row r="25" spans="1:8" s="46" customFormat="1" ht="18.75">
      <c r="A25" s="106" t="s">
        <v>164</v>
      </c>
      <c r="B25" s="185" t="s">
        <v>32</v>
      </c>
      <c r="C25" s="186" t="s">
        <v>33</v>
      </c>
      <c r="D25" s="187">
        <f>D26</f>
        <v>6083.7099999999991</v>
      </c>
      <c r="E25" s="187">
        <f t="shared" si="0"/>
        <v>2654.0600000000013</v>
      </c>
      <c r="F25" s="187">
        <f>F26</f>
        <v>8737.77</v>
      </c>
      <c r="G25" s="67">
        <v>3209.6</v>
      </c>
      <c r="H25" s="68"/>
    </row>
    <row r="26" spans="1:8" s="47" customFormat="1" ht="25.5">
      <c r="A26" s="106" t="s">
        <v>164</v>
      </c>
      <c r="B26" s="185" t="s">
        <v>34</v>
      </c>
      <c r="C26" s="186" t="s">
        <v>35</v>
      </c>
      <c r="D26" s="187">
        <f>D27+D29+D30+D31</f>
        <v>6083.7099999999991</v>
      </c>
      <c r="E26" s="187">
        <f t="shared" si="0"/>
        <v>2654.0600000000013</v>
      </c>
      <c r="F26" s="187">
        <f>F27+F29+F30+F31</f>
        <v>8737.77</v>
      </c>
      <c r="G26" s="61">
        <f>G27+G29+G30+G31</f>
        <v>3209.6</v>
      </c>
      <c r="H26" s="69"/>
    </row>
    <row r="27" spans="1:8" s="47" customFormat="1" ht="25.5">
      <c r="A27" s="106" t="s">
        <v>164</v>
      </c>
      <c r="B27" s="190" t="s">
        <v>34</v>
      </c>
      <c r="C27" s="189" t="s">
        <v>35</v>
      </c>
      <c r="D27" s="187">
        <f>D28</f>
        <v>4310.08</v>
      </c>
      <c r="E27" s="187">
        <f t="shared" si="0"/>
        <v>223.51000000000022</v>
      </c>
      <c r="F27" s="187">
        <f>F28</f>
        <v>4533.59</v>
      </c>
      <c r="G27" s="70">
        <f>G28</f>
        <v>3142.7</v>
      </c>
      <c r="H27" s="69"/>
    </row>
    <row r="28" spans="1:8" s="47" customFormat="1" ht="25.5">
      <c r="A28" s="106" t="s">
        <v>164</v>
      </c>
      <c r="B28" s="190" t="s">
        <v>381</v>
      </c>
      <c r="C28" s="189" t="s">
        <v>154</v>
      </c>
      <c r="D28" s="187">
        <v>4310.08</v>
      </c>
      <c r="E28" s="187">
        <f t="shared" si="0"/>
        <v>223.51000000000022</v>
      </c>
      <c r="F28" s="187">
        <v>4533.59</v>
      </c>
      <c r="G28" s="70">
        <v>3142.7</v>
      </c>
      <c r="H28" s="69"/>
    </row>
    <row r="29" spans="1:8" s="47" customFormat="1" ht="25.5">
      <c r="A29" s="106" t="s">
        <v>164</v>
      </c>
      <c r="B29" s="190" t="s">
        <v>380</v>
      </c>
      <c r="C29" s="189" t="s">
        <v>155</v>
      </c>
      <c r="D29" s="187"/>
      <c r="E29" s="187">
        <f t="shared" si="0"/>
        <v>0</v>
      </c>
      <c r="F29" s="187">
        <v>0</v>
      </c>
      <c r="G29" s="70"/>
      <c r="H29" s="69"/>
    </row>
    <row r="30" spans="1:8" s="47" customFormat="1" ht="25.5">
      <c r="A30" s="106" t="s">
        <v>164</v>
      </c>
      <c r="B30" s="190" t="s">
        <v>379</v>
      </c>
      <c r="C30" s="189" t="s">
        <v>156</v>
      </c>
      <c r="D30" s="187">
        <v>192.9</v>
      </c>
      <c r="E30" s="187">
        <f t="shared" si="0"/>
        <v>17</v>
      </c>
      <c r="F30" s="187">
        <v>209.9</v>
      </c>
      <c r="G30" s="70">
        <v>66.900000000000006</v>
      </c>
      <c r="H30" s="69"/>
    </row>
    <row r="31" spans="1:8" s="47" customFormat="1" ht="18.75">
      <c r="A31" s="106" t="s">
        <v>164</v>
      </c>
      <c r="B31" s="190" t="s">
        <v>378</v>
      </c>
      <c r="C31" s="189" t="s">
        <v>157</v>
      </c>
      <c r="D31" s="187">
        <v>1580.73</v>
      </c>
      <c r="E31" s="187">
        <f t="shared" si="0"/>
        <v>2413.5500000000002</v>
      </c>
      <c r="F31" s="187">
        <v>3994.28</v>
      </c>
      <c r="G31" s="70"/>
      <c r="H31" s="69"/>
    </row>
    <row r="32" spans="1:8" s="44" customFormat="1" ht="18.75" hidden="1">
      <c r="A32" s="106" t="s">
        <v>164</v>
      </c>
      <c r="B32" s="190" t="s">
        <v>151</v>
      </c>
      <c r="C32" s="189" t="s">
        <v>152</v>
      </c>
      <c r="D32" s="192"/>
      <c r="E32" s="187">
        <f t="shared" si="0"/>
        <v>0</v>
      </c>
      <c r="F32" s="192"/>
      <c r="G32" s="64"/>
      <c r="H32" s="8"/>
    </row>
    <row r="33" spans="1:8" s="44" customFormat="1" ht="18.75">
      <c r="A33" s="185"/>
      <c r="B33" s="185"/>
      <c r="C33" s="186" t="s">
        <v>36</v>
      </c>
      <c r="D33" s="187">
        <f>D6+D26</f>
        <v>6350.2099999999991</v>
      </c>
      <c r="E33" s="187">
        <f t="shared" si="0"/>
        <v>2654.0600000000013</v>
      </c>
      <c r="F33" s="187">
        <f>F6+F26</f>
        <v>9004.27</v>
      </c>
      <c r="G33" s="61">
        <f>G6+G26</f>
        <v>3635.5</v>
      </c>
      <c r="H33" s="8"/>
    </row>
    <row r="34" spans="1:8" s="44" customFormat="1" ht="18.75" customHeight="1">
      <c r="A34" s="300"/>
      <c r="B34" s="301"/>
      <c r="C34" s="301"/>
      <c r="D34" s="301"/>
      <c r="E34" s="301"/>
      <c r="F34" s="301"/>
    </row>
    <row r="35" spans="1:8" s="40" customFormat="1" ht="39.75" customHeight="1">
      <c r="A35" s="299"/>
      <c r="B35" s="299"/>
      <c r="C35" s="299"/>
      <c r="D35" s="299"/>
      <c r="E35" s="299"/>
      <c r="F35" s="299"/>
      <c r="G35" s="59"/>
    </row>
    <row r="36" spans="1:8" s="40" customFormat="1" ht="33.6" customHeight="1">
      <c r="A36" s="298"/>
      <c r="B36" s="298"/>
      <c r="C36" s="298"/>
      <c r="D36" s="221"/>
      <c r="E36" s="221"/>
      <c r="F36" s="132"/>
    </row>
    <row r="37" spans="1:8" s="40" customFormat="1" ht="18">
      <c r="A37" s="49"/>
      <c r="B37" s="50"/>
      <c r="C37" s="50"/>
      <c r="D37" s="50"/>
      <c r="E37" s="50"/>
      <c r="F37" s="48"/>
    </row>
    <row r="38" spans="1:8" ht="12.75" customHeight="1">
      <c r="A38" s="18"/>
      <c r="B38" s="20"/>
      <c r="C38" s="19"/>
      <c r="D38" s="19"/>
      <c r="E38" s="19"/>
      <c r="F38" s="17"/>
    </row>
    <row r="39" spans="1:8" ht="12.75" customHeight="1">
      <c r="A39" s="18"/>
      <c r="B39" s="19"/>
      <c r="C39" s="19"/>
      <c r="D39" s="19"/>
      <c r="E39" s="19"/>
      <c r="F39" s="17"/>
    </row>
    <row r="40" spans="1:8" ht="12.75" customHeight="1">
      <c r="A40" s="18"/>
      <c r="B40" s="20"/>
      <c r="C40" s="19"/>
      <c r="D40" s="19"/>
      <c r="E40" s="19"/>
      <c r="F40" s="17"/>
    </row>
    <row r="41" spans="1:8">
      <c r="A41" s="18"/>
      <c r="B41" s="19"/>
      <c r="C41" s="19"/>
      <c r="D41" s="19"/>
      <c r="E41" s="19"/>
      <c r="F41" s="17"/>
    </row>
    <row r="42" spans="1:8" ht="26.25" customHeight="1">
      <c r="A42" s="18"/>
      <c r="B42" s="21"/>
      <c r="C42" s="21"/>
      <c r="D42" s="21"/>
      <c r="E42" s="21"/>
      <c r="F42" s="21"/>
    </row>
    <row r="43" spans="1:8">
      <c r="A43" s="18"/>
    </row>
  </sheetData>
  <mergeCells count="5">
    <mergeCell ref="A2:F2"/>
    <mergeCell ref="A36:C36"/>
    <mergeCell ref="A35:F35"/>
    <mergeCell ref="A34:F34"/>
    <mergeCell ref="C1:F1"/>
  </mergeCells>
  <pageMargins left="0.62992125984251968" right="0.19685039370078741" top="0.51181102362204722" bottom="0.43307086614173229" header="0.51181102362204722" footer="0.43307086614173229"/>
  <pageSetup paperSize="9" scale="83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3"/>
  <sheetViews>
    <sheetView view="pageBreakPreview" topLeftCell="A2" zoomScale="60" zoomScaleNormal="100" workbookViewId="0">
      <selection activeCell="C21" sqref="C21"/>
    </sheetView>
  </sheetViews>
  <sheetFormatPr defaultRowHeight="12.75"/>
  <cols>
    <col min="1" max="1" width="17.42578125" customWidth="1"/>
    <col min="2" max="2" width="35.140625" style="16" customWidth="1"/>
    <col min="3" max="3" width="54.85546875" style="22" customWidth="1"/>
    <col min="4" max="4" width="18.5703125" style="22" hidden="1" customWidth="1"/>
    <col min="5" max="5" width="14.7109375" style="22" hidden="1" customWidth="1"/>
    <col min="6" max="6" width="13.5703125" style="16" customWidth="1"/>
    <col min="7" max="7" width="13.140625" customWidth="1"/>
    <col min="8" max="8" width="12.42578125" hidden="1" customWidth="1"/>
    <col min="10" max="10" width="11" bestFit="1" customWidth="1"/>
    <col min="258" max="258" width="17.42578125" customWidth="1"/>
    <col min="259" max="259" width="25" customWidth="1"/>
    <col min="260" max="260" width="49.85546875" customWidth="1"/>
    <col min="261" max="262" width="19.5703125" customWidth="1"/>
    <col min="263" max="263" width="13.140625" customWidth="1"/>
    <col min="514" max="514" width="17.42578125" customWidth="1"/>
    <col min="515" max="515" width="25" customWidth="1"/>
    <col min="516" max="516" width="49.85546875" customWidth="1"/>
    <col min="517" max="518" width="19.5703125" customWidth="1"/>
    <col min="519" max="519" width="13.140625" customWidth="1"/>
    <col min="770" max="770" width="17.42578125" customWidth="1"/>
    <col min="771" max="771" width="25" customWidth="1"/>
    <col min="772" max="772" width="49.85546875" customWidth="1"/>
    <col min="773" max="774" width="19.5703125" customWidth="1"/>
    <col min="775" max="775" width="13.140625" customWidth="1"/>
    <col min="1026" max="1026" width="17.42578125" customWidth="1"/>
    <col min="1027" max="1027" width="25" customWidth="1"/>
    <col min="1028" max="1028" width="49.85546875" customWidth="1"/>
    <col min="1029" max="1030" width="19.5703125" customWidth="1"/>
    <col min="1031" max="1031" width="13.140625" customWidth="1"/>
    <col min="1282" max="1282" width="17.42578125" customWidth="1"/>
    <col min="1283" max="1283" width="25" customWidth="1"/>
    <col min="1284" max="1284" width="49.85546875" customWidth="1"/>
    <col min="1285" max="1286" width="19.5703125" customWidth="1"/>
    <col min="1287" max="1287" width="13.140625" customWidth="1"/>
    <col min="1538" max="1538" width="17.42578125" customWidth="1"/>
    <col min="1539" max="1539" width="25" customWidth="1"/>
    <col min="1540" max="1540" width="49.85546875" customWidth="1"/>
    <col min="1541" max="1542" width="19.5703125" customWidth="1"/>
    <col min="1543" max="1543" width="13.140625" customWidth="1"/>
    <col min="1794" max="1794" width="17.42578125" customWidth="1"/>
    <col min="1795" max="1795" width="25" customWidth="1"/>
    <col min="1796" max="1796" width="49.85546875" customWidth="1"/>
    <col min="1797" max="1798" width="19.5703125" customWidth="1"/>
    <col min="1799" max="1799" width="13.140625" customWidth="1"/>
    <col min="2050" max="2050" width="17.42578125" customWidth="1"/>
    <col min="2051" max="2051" width="25" customWidth="1"/>
    <col min="2052" max="2052" width="49.85546875" customWidth="1"/>
    <col min="2053" max="2054" width="19.5703125" customWidth="1"/>
    <col min="2055" max="2055" width="13.140625" customWidth="1"/>
    <col min="2306" max="2306" width="17.42578125" customWidth="1"/>
    <col min="2307" max="2307" width="25" customWidth="1"/>
    <col min="2308" max="2308" width="49.85546875" customWidth="1"/>
    <col min="2309" max="2310" width="19.5703125" customWidth="1"/>
    <col min="2311" max="2311" width="13.140625" customWidth="1"/>
    <col min="2562" max="2562" width="17.42578125" customWidth="1"/>
    <col min="2563" max="2563" width="25" customWidth="1"/>
    <col min="2564" max="2564" width="49.85546875" customWidth="1"/>
    <col min="2565" max="2566" width="19.5703125" customWidth="1"/>
    <col min="2567" max="2567" width="13.140625" customWidth="1"/>
    <col min="2818" max="2818" width="17.42578125" customWidth="1"/>
    <col min="2819" max="2819" width="25" customWidth="1"/>
    <col min="2820" max="2820" width="49.85546875" customWidth="1"/>
    <col min="2821" max="2822" width="19.5703125" customWidth="1"/>
    <col min="2823" max="2823" width="13.140625" customWidth="1"/>
    <col min="3074" max="3074" width="17.42578125" customWidth="1"/>
    <col min="3075" max="3075" width="25" customWidth="1"/>
    <col min="3076" max="3076" width="49.85546875" customWidth="1"/>
    <col min="3077" max="3078" width="19.5703125" customWidth="1"/>
    <col min="3079" max="3079" width="13.140625" customWidth="1"/>
    <col min="3330" max="3330" width="17.42578125" customWidth="1"/>
    <col min="3331" max="3331" width="25" customWidth="1"/>
    <col min="3332" max="3332" width="49.85546875" customWidth="1"/>
    <col min="3333" max="3334" width="19.5703125" customWidth="1"/>
    <col min="3335" max="3335" width="13.140625" customWidth="1"/>
    <col min="3586" max="3586" width="17.42578125" customWidth="1"/>
    <col min="3587" max="3587" width="25" customWidth="1"/>
    <col min="3588" max="3588" width="49.85546875" customWidth="1"/>
    <col min="3589" max="3590" width="19.5703125" customWidth="1"/>
    <col min="3591" max="3591" width="13.140625" customWidth="1"/>
    <col min="3842" max="3842" width="17.42578125" customWidth="1"/>
    <col min="3843" max="3843" width="25" customWidth="1"/>
    <col min="3844" max="3844" width="49.85546875" customWidth="1"/>
    <col min="3845" max="3846" width="19.5703125" customWidth="1"/>
    <col min="3847" max="3847" width="13.140625" customWidth="1"/>
    <col min="4098" max="4098" width="17.42578125" customWidth="1"/>
    <col min="4099" max="4099" width="25" customWidth="1"/>
    <col min="4100" max="4100" width="49.85546875" customWidth="1"/>
    <col min="4101" max="4102" width="19.5703125" customWidth="1"/>
    <col min="4103" max="4103" width="13.140625" customWidth="1"/>
    <col min="4354" max="4354" width="17.42578125" customWidth="1"/>
    <col min="4355" max="4355" width="25" customWidth="1"/>
    <col min="4356" max="4356" width="49.85546875" customWidth="1"/>
    <col min="4357" max="4358" width="19.5703125" customWidth="1"/>
    <col min="4359" max="4359" width="13.140625" customWidth="1"/>
    <col min="4610" max="4610" width="17.42578125" customWidth="1"/>
    <col min="4611" max="4611" width="25" customWidth="1"/>
    <col min="4612" max="4612" width="49.85546875" customWidth="1"/>
    <col min="4613" max="4614" width="19.5703125" customWidth="1"/>
    <col min="4615" max="4615" width="13.140625" customWidth="1"/>
    <col min="4866" max="4866" width="17.42578125" customWidth="1"/>
    <col min="4867" max="4867" width="25" customWidth="1"/>
    <col min="4868" max="4868" width="49.85546875" customWidth="1"/>
    <col min="4869" max="4870" width="19.5703125" customWidth="1"/>
    <col min="4871" max="4871" width="13.140625" customWidth="1"/>
    <col min="5122" max="5122" width="17.42578125" customWidth="1"/>
    <col min="5123" max="5123" width="25" customWidth="1"/>
    <col min="5124" max="5124" width="49.85546875" customWidth="1"/>
    <col min="5125" max="5126" width="19.5703125" customWidth="1"/>
    <col min="5127" max="5127" width="13.140625" customWidth="1"/>
    <col min="5378" max="5378" width="17.42578125" customWidth="1"/>
    <col min="5379" max="5379" width="25" customWidth="1"/>
    <col min="5380" max="5380" width="49.85546875" customWidth="1"/>
    <col min="5381" max="5382" width="19.5703125" customWidth="1"/>
    <col min="5383" max="5383" width="13.140625" customWidth="1"/>
    <col min="5634" max="5634" width="17.42578125" customWidth="1"/>
    <col min="5635" max="5635" width="25" customWidth="1"/>
    <col min="5636" max="5636" width="49.85546875" customWidth="1"/>
    <col min="5637" max="5638" width="19.5703125" customWidth="1"/>
    <col min="5639" max="5639" width="13.140625" customWidth="1"/>
    <col min="5890" max="5890" width="17.42578125" customWidth="1"/>
    <col min="5891" max="5891" width="25" customWidth="1"/>
    <col min="5892" max="5892" width="49.85546875" customWidth="1"/>
    <col min="5893" max="5894" width="19.5703125" customWidth="1"/>
    <col min="5895" max="5895" width="13.140625" customWidth="1"/>
    <col min="6146" max="6146" width="17.42578125" customWidth="1"/>
    <col min="6147" max="6147" width="25" customWidth="1"/>
    <col min="6148" max="6148" width="49.85546875" customWidth="1"/>
    <col min="6149" max="6150" width="19.5703125" customWidth="1"/>
    <col min="6151" max="6151" width="13.140625" customWidth="1"/>
    <col min="6402" max="6402" width="17.42578125" customWidth="1"/>
    <col min="6403" max="6403" width="25" customWidth="1"/>
    <col min="6404" max="6404" width="49.85546875" customWidth="1"/>
    <col min="6405" max="6406" width="19.5703125" customWidth="1"/>
    <col min="6407" max="6407" width="13.140625" customWidth="1"/>
    <col min="6658" max="6658" width="17.42578125" customWidth="1"/>
    <col min="6659" max="6659" width="25" customWidth="1"/>
    <col min="6660" max="6660" width="49.85546875" customWidth="1"/>
    <col min="6661" max="6662" width="19.5703125" customWidth="1"/>
    <col min="6663" max="6663" width="13.140625" customWidth="1"/>
    <col min="6914" max="6914" width="17.42578125" customWidth="1"/>
    <col min="6915" max="6915" width="25" customWidth="1"/>
    <col min="6916" max="6916" width="49.85546875" customWidth="1"/>
    <col min="6917" max="6918" width="19.5703125" customWidth="1"/>
    <col min="6919" max="6919" width="13.140625" customWidth="1"/>
    <col min="7170" max="7170" width="17.42578125" customWidth="1"/>
    <col min="7171" max="7171" width="25" customWidth="1"/>
    <col min="7172" max="7172" width="49.85546875" customWidth="1"/>
    <col min="7173" max="7174" width="19.5703125" customWidth="1"/>
    <col min="7175" max="7175" width="13.140625" customWidth="1"/>
    <col min="7426" max="7426" width="17.42578125" customWidth="1"/>
    <col min="7427" max="7427" width="25" customWidth="1"/>
    <col min="7428" max="7428" width="49.85546875" customWidth="1"/>
    <col min="7429" max="7430" width="19.5703125" customWidth="1"/>
    <col min="7431" max="7431" width="13.140625" customWidth="1"/>
    <col min="7682" max="7682" width="17.42578125" customWidth="1"/>
    <col min="7683" max="7683" width="25" customWidth="1"/>
    <col min="7684" max="7684" width="49.85546875" customWidth="1"/>
    <col min="7685" max="7686" width="19.5703125" customWidth="1"/>
    <col min="7687" max="7687" width="13.140625" customWidth="1"/>
    <col min="7938" max="7938" width="17.42578125" customWidth="1"/>
    <col min="7939" max="7939" width="25" customWidth="1"/>
    <col min="7940" max="7940" width="49.85546875" customWidth="1"/>
    <col min="7941" max="7942" width="19.5703125" customWidth="1"/>
    <col min="7943" max="7943" width="13.140625" customWidth="1"/>
    <col min="8194" max="8194" width="17.42578125" customWidth="1"/>
    <col min="8195" max="8195" width="25" customWidth="1"/>
    <col min="8196" max="8196" width="49.85546875" customWidth="1"/>
    <col min="8197" max="8198" width="19.5703125" customWidth="1"/>
    <col min="8199" max="8199" width="13.140625" customWidth="1"/>
    <col min="8450" max="8450" width="17.42578125" customWidth="1"/>
    <col min="8451" max="8451" width="25" customWidth="1"/>
    <col min="8452" max="8452" width="49.85546875" customWidth="1"/>
    <col min="8453" max="8454" width="19.5703125" customWidth="1"/>
    <col min="8455" max="8455" width="13.140625" customWidth="1"/>
    <col min="8706" max="8706" width="17.42578125" customWidth="1"/>
    <col min="8707" max="8707" width="25" customWidth="1"/>
    <col min="8708" max="8708" width="49.85546875" customWidth="1"/>
    <col min="8709" max="8710" width="19.5703125" customWidth="1"/>
    <col min="8711" max="8711" width="13.140625" customWidth="1"/>
    <col min="8962" max="8962" width="17.42578125" customWidth="1"/>
    <col min="8963" max="8963" width="25" customWidth="1"/>
    <col min="8964" max="8964" width="49.85546875" customWidth="1"/>
    <col min="8965" max="8966" width="19.5703125" customWidth="1"/>
    <col min="8967" max="8967" width="13.140625" customWidth="1"/>
    <col min="9218" max="9218" width="17.42578125" customWidth="1"/>
    <col min="9219" max="9219" width="25" customWidth="1"/>
    <col min="9220" max="9220" width="49.85546875" customWidth="1"/>
    <col min="9221" max="9222" width="19.5703125" customWidth="1"/>
    <col min="9223" max="9223" width="13.140625" customWidth="1"/>
    <col min="9474" max="9474" width="17.42578125" customWidth="1"/>
    <col min="9475" max="9475" width="25" customWidth="1"/>
    <col min="9476" max="9476" width="49.85546875" customWidth="1"/>
    <col min="9477" max="9478" width="19.5703125" customWidth="1"/>
    <col min="9479" max="9479" width="13.140625" customWidth="1"/>
    <col min="9730" max="9730" width="17.42578125" customWidth="1"/>
    <col min="9731" max="9731" width="25" customWidth="1"/>
    <col min="9732" max="9732" width="49.85546875" customWidth="1"/>
    <col min="9733" max="9734" width="19.5703125" customWidth="1"/>
    <col min="9735" max="9735" width="13.140625" customWidth="1"/>
    <col min="9986" max="9986" width="17.42578125" customWidth="1"/>
    <col min="9987" max="9987" width="25" customWidth="1"/>
    <col min="9988" max="9988" width="49.85546875" customWidth="1"/>
    <col min="9989" max="9990" width="19.5703125" customWidth="1"/>
    <col min="9991" max="9991" width="13.140625" customWidth="1"/>
    <col min="10242" max="10242" width="17.42578125" customWidth="1"/>
    <col min="10243" max="10243" width="25" customWidth="1"/>
    <col min="10244" max="10244" width="49.85546875" customWidth="1"/>
    <col min="10245" max="10246" width="19.5703125" customWidth="1"/>
    <col min="10247" max="10247" width="13.140625" customWidth="1"/>
    <col min="10498" max="10498" width="17.42578125" customWidth="1"/>
    <col min="10499" max="10499" width="25" customWidth="1"/>
    <col min="10500" max="10500" width="49.85546875" customWidth="1"/>
    <col min="10501" max="10502" width="19.5703125" customWidth="1"/>
    <col min="10503" max="10503" width="13.140625" customWidth="1"/>
    <col min="10754" max="10754" width="17.42578125" customWidth="1"/>
    <col min="10755" max="10755" width="25" customWidth="1"/>
    <col min="10756" max="10756" width="49.85546875" customWidth="1"/>
    <col min="10757" max="10758" width="19.5703125" customWidth="1"/>
    <col min="10759" max="10759" width="13.140625" customWidth="1"/>
    <col min="11010" max="11010" width="17.42578125" customWidth="1"/>
    <col min="11011" max="11011" width="25" customWidth="1"/>
    <col min="11012" max="11012" width="49.85546875" customWidth="1"/>
    <col min="11013" max="11014" width="19.5703125" customWidth="1"/>
    <col min="11015" max="11015" width="13.140625" customWidth="1"/>
    <col min="11266" max="11266" width="17.42578125" customWidth="1"/>
    <col min="11267" max="11267" width="25" customWidth="1"/>
    <col min="11268" max="11268" width="49.85546875" customWidth="1"/>
    <col min="11269" max="11270" width="19.5703125" customWidth="1"/>
    <col min="11271" max="11271" width="13.140625" customWidth="1"/>
    <col min="11522" max="11522" width="17.42578125" customWidth="1"/>
    <col min="11523" max="11523" width="25" customWidth="1"/>
    <col min="11524" max="11524" width="49.85546875" customWidth="1"/>
    <col min="11525" max="11526" width="19.5703125" customWidth="1"/>
    <col min="11527" max="11527" width="13.140625" customWidth="1"/>
    <col min="11778" max="11778" width="17.42578125" customWidth="1"/>
    <col min="11779" max="11779" width="25" customWidth="1"/>
    <col min="11780" max="11780" width="49.85546875" customWidth="1"/>
    <col min="11781" max="11782" width="19.5703125" customWidth="1"/>
    <col min="11783" max="11783" width="13.140625" customWidth="1"/>
    <col min="12034" max="12034" width="17.42578125" customWidth="1"/>
    <col min="12035" max="12035" width="25" customWidth="1"/>
    <col min="12036" max="12036" width="49.85546875" customWidth="1"/>
    <col min="12037" max="12038" width="19.5703125" customWidth="1"/>
    <col min="12039" max="12039" width="13.140625" customWidth="1"/>
    <col min="12290" max="12290" width="17.42578125" customWidth="1"/>
    <col min="12291" max="12291" width="25" customWidth="1"/>
    <col min="12292" max="12292" width="49.85546875" customWidth="1"/>
    <col min="12293" max="12294" width="19.5703125" customWidth="1"/>
    <col min="12295" max="12295" width="13.140625" customWidth="1"/>
    <col min="12546" max="12546" width="17.42578125" customWidth="1"/>
    <col min="12547" max="12547" width="25" customWidth="1"/>
    <col min="12548" max="12548" width="49.85546875" customWidth="1"/>
    <col min="12549" max="12550" width="19.5703125" customWidth="1"/>
    <col min="12551" max="12551" width="13.140625" customWidth="1"/>
    <col min="12802" max="12802" width="17.42578125" customWidth="1"/>
    <col min="12803" max="12803" width="25" customWidth="1"/>
    <col min="12804" max="12804" width="49.85546875" customWidth="1"/>
    <col min="12805" max="12806" width="19.5703125" customWidth="1"/>
    <col min="12807" max="12807" width="13.140625" customWidth="1"/>
    <col min="13058" max="13058" width="17.42578125" customWidth="1"/>
    <col min="13059" max="13059" width="25" customWidth="1"/>
    <col min="13060" max="13060" width="49.85546875" customWidth="1"/>
    <col min="13061" max="13062" width="19.5703125" customWidth="1"/>
    <col min="13063" max="13063" width="13.140625" customWidth="1"/>
    <col min="13314" max="13314" width="17.42578125" customWidth="1"/>
    <col min="13315" max="13315" width="25" customWidth="1"/>
    <col min="13316" max="13316" width="49.85546875" customWidth="1"/>
    <col min="13317" max="13318" width="19.5703125" customWidth="1"/>
    <col min="13319" max="13319" width="13.140625" customWidth="1"/>
    <col min="13570" max="13570" width="17.42578125" customWidth="1"/>
    <col min="13571" max="13571" width="25" customWidth="1"/>
    <col min="13572" max="13572" width="49.85546875" customWidth="1"/>
    <col min="13573" max="13574" width="19.5703125" customWidth="1"/>
    <col min="13575" max="13575" width="13.140625" customWidth="1"/>
    <col min="13826" max="13826" width="17.42578125" customWidth="1"/>
    <col min="13827" max="13827" width="25" customWidth="1"/>
    <col min="13828" max="13828" width="49.85546875" customWidth="1"/>
    <col min="13829" max="13830" width="19.5703125" customWidth="1"/>
    <col min="13831" max="13831" width="13.140625" customWidth="1"/>
    <col min="14082" max="14082" width="17.42578125" customWidth="1"/>
    <col min="14083" max="14083" width="25" customWidth="1"/>
    <col min="14084" max="14084" width="49.85546875" customWidth="1"/>
    <col min="14085" max="14086" width="19.5703125" customWidth="1"/>
    <col min="14087" max="14087" width="13.140625" customWidth="1"/>
    <col min="14338" max="14338" width="17.42578125" customWidth="1"/>
    <col min="14339" max="14339" width="25" customWidth="1"/>
    <col min="14340" max="14340" width="49.85546875" customWidth="1"/>
    <col min="14341" max="14342" width="19.5703125" customWidth="1"/>
    <col min="14343" max="14343" width="13.140625" customWidth="1"/>
    <col min="14594" max="14594" width="17.42578125" customWidth="1"/>
    <col min="14595" max="14595" width="25" customWidth="1"/>
    <col min="14596" max="14596" width="49.85546875" customWidth="1"/>
    <col min="14597" max="14598" width="19.5703125" customWidth="1"/>
    <col min="14599" max="14599" width="13.140625" customWidth="1"/>
    <col min="14850" max="14850" width="17.42578125" customWidth="1"/>
    <col min="14851" max="14851" width="25" customWidth="1"/>
    <col min="14852" max="14852" width="49.85546875" customWidth="1"/>
    <col min="14853" max="14854" width="19.5703125" customWidth="1"/>
    <col min="14855" max="14855" width="13.140625" customWidth="1"/>
    <col min="15106" max="15106" width="17.42578125" customWidth="1"/>
    <col min="15107" max="15107" width="25" customWidth="1"/>
    <col min="15108" max="15108" width="49.85546875" customWidth="1"/>
    <col min="15109" max="15110" width="19.5703125" customWidth="1"/>
    <col min="15111" max="15111" width="13.140625" customWidth="1"/>
    <col min="15362" max="15362" width="17.42578125" customWidth="1"/>
    <col min="15363" max="15363" width="25" customWidth="1"/>
    <col min="15364" max="15364" width="49.85546875" customWidth="1"/>
    <col min="15365" max="15366" width="19.5703125" customWidth="1"/>
    <col min="15367" max="15367" width="13.140625" customWidth="1"/>
    <col min="15618" max="15618" width="17.42578125" customWidth="1"/>
    <col min="15619" max="15619" width="25" customWidth="1"/>
    <col min="15620" max="15620" width="49.85546875" customWidth="1"/>
    <col min="15621" max="15622" width="19.5703125" customWidth="1"/>
    <col min="15623" max="15623" width="13.140625" customWidth="1"/>
    <col min="15874" max="15874" width="17.42578125" customWidth="1"/>
    <col min="15875" max="15875" width="25" customWidth="1"/>
    <col min="15876" max="15876" width="49.85546875" customWidth="1"/>
    <col min="15877" max="15878" width="19.5703125" customWidth="1"/>
    <col min="15879" max="15879" width="13.140625" customWidth="1"/>
    <col min="16130" max="16130" width="17.42578125" customWidth="1"/>
    <col min="16131" max="16131" width="25" customWidth="1"/>
    <col min="16132" max="16132" width="49.85546875" customWidth="1"/>
    <col min="16133" max="16134" width="19.5703125" customWidth="1"/>
    <col min="16135" max="16135" width="13.140625" customWidth="1"/>
  </cols>
  <sheetData>
    <row r="1" spans="1:8" s="8" customFormat="1" ht="89.25" customHeight="1">
      <c r="B1" s="11"/>
      <c r="C1" s="302" t="s">
        <v>430</v>
      </c>
      <c r="D1" s="302"/>
      <c r="E1" s="302"/>
      <c r="F1" s="302"/>
      <c r="G1" s="302"/>
    </row>
    <row r="2" spans="1:8" s="44" customFormat="1" ht="43.5" customHeight="1">
      <c r="A2" s="296" t="s">
        <v>393</v>
      </c>
      <c r="B2" s="274"/>
      <c r="C2" s="274"/>
      <c r="D2" s="274"/>
      <c r="E2" s="274"/>
      <c r="F2" s="274"/>
    </row>
    <row r="3" spans="1:8" s="8" customFormat="1" ht="15.75">
      <c r="A3" s="12"/>
      <c r="B3" s="13"/>
      <c r="C3" s="14"/>
      <c r="D3" s="14"/>
      <c r="E3" s="14"/>
      <c r="F3" s="305" t="s">
        <v>147</v>
      </c>
      <c r="G3" s="305"/>
    </row>
    <row r="4" spans="1:8" s="44" customFormat="1" ht="62.45" customHeight="1">
      <c r="A4" s="303" t="s">
        <v>8</v>
      </c>
      <c r="B4" s="303" t="s">
        <v>9</v>
      </c>
      <c r="C4" s="303" t="s">
        <v>5</v>
      </c>
      <c r="D4" s="303" t="s">
        <v>312</v>
      </c>
      <c r="E4" s="303" t="s">
        <v>311</v>
      </c>
      <c r="F4" s="312" t="s">
        <v>313</v>
      </c>
      <c r="G4" s="312" t="s">
        <v>400</v>
      </c>
      <c r="H4" s="62" t="s">
        <v>191</v>
      </c>
    </row>
    <row r="5" spans="1:8" s="44" customFormat="1" ht="18.75">
      <c r="A5" s="304"/>
      <c r="B5" s="304"/>
      <c r="C5" s="304"/>
      <c r="D5" s="304"/>
      <c r="E5" s="304"/>
      <c r="F5" s="312"/>
      <c r="G5" s="312"/>
      <c r="H5" s="72" t="s">
        <v>0</v>
      </c>
    </row>
    <row r="6" spans="1:8" s="44" customFormat="1" ht="18.75">
      <c r="A6" s="106" t="s">
        <v>194</v>
      </c>
      <c r="B6" s="185" t="s">
        <v>11</v>
      </c>
      <c r="C6" s="186" t="s">
        <v>12</v>
      </c>
      <c r="D6" s="187">
        <f>D7+D17</f>
        <v>270.60000000000002</v>
      </c>
      <c r="E6" s="187">
        <f>F6-D6</f>
        <v>-2.6000000000000227</v>
      </c>
      <c r="F6" s="187">
        <f>F7+F17</f>
        <v>268</v>
      </c>
      <c r="G6" s="187">
        <f>G7+G17</f>
        <v>272</v>
      </c>
      <c r="H6" s="64">
        <f>H7+H17</f>
        <v>427.4</v>
      </c>
    </row>
    <row r="7" spans="1:8" s="44" customFormat="1" ht="18.75">
      <c r="A7" s="188"/>
      <c r="B7" s="185"/>
      <c r="C7" s="186" t="s">
        <v>13</v>
      </c>
      <c r="D7" s="185">
        <f>D8+D9+D10+D12+D15</f>
        <v>212.6</v>
      </c>
      <c r="E7" s="187">
        <f t="shared" ref="E7:E33" si="0">F7-D7</f>
        <v>-17.599999999999994</v>
      </c>
      <c r="F7" s="185">
        <f>F8+F9+F10+F12+F15</f>
        <v>195</v>
      </c>
      <c r="G7" s="185">
        <f>G8+G9+G10+G12+G15</f>
        <v>198</v>
      </c>
      <c r="H7" s="64">
        <f>H8+H10+H12+H9</f>
        <v>391.4</v>
      </c>
    </row>
    <row r="8" spans="1:8" s="44" customFormat="1" ht="18.75">
      <c r="A8" s="190">
        <v>182</v>
      </c>
      <c r="B8" s="191" t="s">
        <v>14</v>
      </c>
      <c r="C8" s="189" t="s">
        <v>15</v>
      </c>
      <c r="D8" s="190">
        <v>68</v>
      </c>
      <c r="E8" s="187">
        <f t="shared" si="0"/>
        <v>1</v>
      </c>
      <c r="F8" s="190">
        <v>69</v>
      </c>
      <c r="G8" s="190">
        <v>70</v>
      </c>
      <c r="H8" s="64">
        <v>125</v>
      </c>
    </row>
    <row r="9" spans="1:8" s="44" customFormat="1" ht="25.5" hidden="1">
      <c r="A9" s="190">
        <v>182</v>
      </c>
      <c r="B9" s="191" t="s">
        <v>153</v>
      </c>
      <c r="C9" s="189" t="s">
        <v>16</v>
      </c>
      <c r="D9" s="190"/>
      <c r="E9" s="187">
        <f t="shared" si="0"/>
        <v>0</v>
      </c>
      <c r="F9" s="190"/>
      <c r="G9" s="190"/>
      <c r="H9" s="64">
        <v>227.9</v>
      </c>
    </row>
    <row r="10" spans="1:8" s="45" customFormat="1" ht="21" hidden="1" customHeight="1">
      <c r="A10" s="185">
        <v>182</v>
      </c>
      <c r="B10" s="185" t="s">
        <v>17</v>
      </c>
      <c r="C10" s="186" t="s">
        <v>18</v>
      </c>
      <c r="D10" s="185">
        <f>D11</f>
        <v>0.6</v>
      </c>
      <c r="E10" s="187">
        <f t="shared" si="0"/>
        <v>-0.6</v>
      </c>
      <c r="F10" s="185">
        <f>F11</f>
        <v>0</v>
      </c>
      <c r="G10" s="185">
        <f>G11</f>
        <v>0</v>
      </c>
      <c r="H10" s="66">
        <f>H11</f>
        <v>4</v>
      </c>
    </row>
    <row r="11" spans="1:8" s="44" customFormat="1" ht="21" hidden="1" customHeight="1">
      <c r="A11" s="190">
        <v>182</v>
      </c>
      <c r="B11" s="190" t="s">
        <v>19</v>
      </c>
      <c r="C11" s="189" t="s">
        <v>20</v>
      </c>
      <c r="D11" s="190">
        <v>0.6</v>
      </c>
      <c r="E11" s="187">
        <f t="shared" si="0"/>
        <v>-0.6</v>
      </c>
      <c r="F11" s="190">
        <v>0</v>
      </c>
      <c r="G11" s="190"/>
      <c r="H11" s="64">
        <v>4</v>
      </c>
    </row>
    <row r="12" spans="1:8" s="45" customFormat="1" ht="21" customHeight="1">
      <c r="A12" s="185">
        <v>182</v>
      </c>
      <c r="B12" s="185" t="s">
        <v>21</v>
      </c>
      <c r="C12" s="186" t="s">
        <v>22</v>
      </c>
      <c r="D12" s="185">
        <f>D13+D14</f>
        <v>144</v>
      </c>
      <c r="E12" s="187">
        <f t="shared" si="0"/>
        <v>-18</v>
      </c>
      <c r="F12" s="185">
        <f>F13+F14</f>
        <v>126</v>
      </c>
      <c r="G12" s="185">
        <f>G13+G14</f>
        <v>128</v>
      </c>
      <c r="H12" s="66">
        <f>H13+H14</f>
        <v>34.5</v>
      </c>
    </row>
    <row r="13" spans="1:8" s="45" customFormat="1" ht="21" customHeight="1">
      <c r="A13" s="190">
        <v>182</v>
      </c>
      <c r="B13" s="190" t="s">
        <v>148</v>
      </c>
      <c r="C13" s="189" t="s">
        <v>192</v>
      </c>
      <c r="D13" s="185">
        <v>40</v>
      </c>
      <c r="E13" s="187">
        <f t="shared" si="0"/>
        <v>0</v>
      </c>
      <c r="F13" s="185">
        <v>40</v>
      </c>
      <c r="G13" s="185">
        <v>41</v>
      </c>
      <c r="H13" s="66">
        <v>8.5</v>
      </c>
    </row>
    <row r="14" spans="1:8" s="44" customFormat="1" ht="21" customHeight="1">
      <c r="A14" s="190">
        <v>182</v>
      </c>
      <c r="B14" s="190" t="s">
        <v>149</v>
      </c>
      <c r="C14" s="189" t="s">
        <v>193</v>
      </c>
      <c r="D14" s="190">
        <v>104</v>
      </c>
      <c r="E14" s="187">
        <f t="shared" si="0"/>
        <v>-18</v>
      </c>
      <c r="F14" s="190">
        <v>86</v>
      </c>
      <c r="G14" s="190">
        <v>87</v>
      </c>
      <c r="H14" s="64">
        <v>26</v>
      </c>
    </row>
    <row r="15" spans="1:8" s="44" customFormat="1" ht="21" hidden="1" customHeight="1">
      <c r="A15" s="200">
        <v>0</v>
      </c>
      <c r="B15" s="185" t="s">
        <v>23</v>
      </c>
      <c r="C15" s="186" t="s">
        <v>24</v>
      </c>
      <c r="D15" s="185"/>
      <c r="E15" s="187">
        <f t="shared" si="0"/>
        <v>0</v>
      </c>
      <c r="F15" s="185"/>
      <c r="G15" s="185"/>
      <c r="H15" s="64"/>
    </row>
    <row r="16" spans="1:8" s="44" customFormat="1" ht="25.5" hidden="1">
      <c r="A16" s="185">
        <v>801</v>
      </c>
      <c r="B16" s="185" t="s">
        <v>25</v>
      </c>
      <c r="C16" s="186" t="s">
        <v>26</v>
      </c>
      <c r="D16" s="190"/>
      <c r="E16" s="187">
        <f t="shared" si="0"/>
        <v>0</v>
      </c>
      <c r="F16" s="190"/>
      <c r="G16" s="190"/>
      <c r="H16" s="64"/>
    </row>
    <row r="17" spans="1:8" s="44" customFormat="1" ht="18.75">
      <c r="A17" s="190"/>
      <c r="B17" s="190"/>
      <c r="C17" s="186" t="s">
        <v>27</v>
      </c>
      <c r="D17" s="190">
        <f>D18+D21+D23</f>
        <v>58</v>
      </c>
      <c r="E17" s="187">
        <f t="shared" si="0"/>
        <v>15</v>
      </c>
      <c r="F17" s="190">
        <f>F18+F21+F23</f>
        <v>73</v>
      </c>
      <c r="G17" s="190">
        <v>74</v>
      </c>
      <c r="H17" s="64">
        <f>H18+H21+H23</f>
        <v>36</v>
      </c>
    </row>
    <row r="18" spans="1:8" s="45" customFormat="1" ht="40.5" hidden="1" customHeight="1">
      <c r="A18" s="106" t="s">
        <v>197</v>
      </c>
      <c r="B18" s="185" t="s">
        <v>28</v>
      </c>
      <c r="C18" s="186" t="s">
        <v>29</v>
      </c>
      <c r="D18" s="185"/>
      <c r="E18" s="187">
        <f t="shared" si="0"/>
        <v>0</v>
      </c>
      <c r="F18" s="185"/>
      <c r="G18" s="185"/>
      <c r="H18" s="66">
        <v>18.5</v>
      </c>
    </row>
    <row r="19" spans="1:8" s="45" customFormat="1" ht="65.25" hidden="1" customHeight="1">
      <c r="A19" s="106" t="s">
        <v>197</v>
      </c>
      <c r="B19" s="194" t="s">
        <v>195</v>
      </c>
      <c r="C19" s="195" t="s">
        <v>196</v>
      </c>
      <c r="D19" s="185"/>
      <c r="E19" s="187">
        <f t="shared" si="0"/>
        <v>0</v>
      </c>
      <c r="F19" s="185"/>
      <c r="G19" s="185"/>
      <c r="H19" s="66">
        <v>18.5</v>
      </c>
    </row>
    <row r="20" spans="1:8" s="45" customFormat="1" ht="66" hidden="1" customHeight="1">
      <c r="A20" s="106" t="s">
        <v>197</v>
      </c>
      <c r="B20" s="194" t="s">
        <v>198</v>
      </c>
      <c r="C20" s="195" t="s">
        <v>199</v>
      </c>
      <c r="D20" s="185">
        <v>0</v>
      </c>
      <c r="E20" s="187">
        <f t="shared" si="0"/>
        <v>0</v>
      </c>
      <c r="F20" s="185">
        <v>0</v>
      </c>
      <c r="G20" s="185">
        <v>0</v>
      </c>
      <c r="H20" s="66">
        <v>18.5</v>
      </c>
    </row>
    <row r="21" spans="1:8" s="45" customFormat="1" ht="25.5">
      <c r="A21" s="190">
        <v>801</v>
      </c>
      <c r="B21" s="185" t="s">
        <v>30</v>
      </c>
      <c r="C21" s="239" t="s">
        <v>31</v>
      </c>
      <c r="D21" s="185">
        <v>22</v>
      </c>
      <c r="E21" s="187">
        <f t="shared" si="0"/>
        <v>15</v>
      </c>
      <c r="F21" s="185">
        <f>F22</f>
        <v>37</v>
      </c>
      <c r="G21" s="185">
        <f>G22</f>
        <v>38</v>
      </c>
      <c r="H21" s="66">
        <v>9.5</v>
      </c>
    </row>
    <row r="22" spans="1:8" s="45" customFormat="1" ht="25.5">
      <c r="A22" s="190">
        <v>801</v>
      </c>
      <c r="B22" s="190" t="s">
        <v>211</v>
      </c>
      <c r="C22" s="195" t="s">
        <v>358</v>
      </c>
      <c r="D22" s="185">
        <v>22</v>
      </c>
      <c r="E22" s="187"/>
      <c r="F22" s="190">
        <v>37</v>
      </c>
      <c r="G22" s="190">
        <v>38</v>
      </c>
      <c r="H22" s="66"/>
    </row>
    <row r="23" spans="1:8" s="45" customFormat="1" ht="21" customHeight="1">
      <c r="A23" s="190">
        <v>801</v>
      </c>
      <c r="B23" s="185" t="s">
        <v>399</v>
      </c>
      <c r="C23" s="186" t="s">
        <v>150</v>
      </c>
      <c r="D23" s="185">
        <f>D24</f>
        <v>36</v>
      </c>
      <c r="E23" s="187">
        <f t="shared" si="0"/>
        <v>0</v>
      </c>
      <c r="F23" s="185">
        <f>F24</f>
        <v>36</v>
      </c>
      <c r="G23" s="185">
        <f>G24</f>
        <v>36</v>
      </c>
      <c r="H23" s="66">
        <v>8</v>
      </c>
    </row>
    <row r="24" spans="1:8" s="45" customFormat="1" ht="30" customHeight="1">
      <c r="A24" s="106" t="s">
        <v>164</v>
      </c>
      <c r="B24" s="191" t="s">
        <v>398</v>
      </c>
      <c r="C24" s="198" t="s">
        <v>357</v>
      </c>
      <c r="D24" s="185">
        <v>36</v>
      </c>
      <c r="E24" s="187">
        <f t="shared" si="0"/>
        <v>0</v>
      </c>
      <c r="F24" s="185">
        <v>36</v>
      </c>
      <c r="G24" s="185">
        <v>36</v>
      </c>
      <c r="H24" s="66">
        <v>8</v>
      </c>
    </row>
    <row r="25" spans="1:8" s="45" customFormat="1" ht="21" hidden="1" customHeight="1">
      <c r="A25" s="190">
        <v>801</v>
      </c>
      <c r="B25" s="185" t="s">
        <v>32</v>
      </c>
      <c r="C25" s="186" t="s">
        <v>33</v>
      </c>
      <c r="D25" s="185"/>
      <c r="E25" s="187">
        <f t="shared" si="0"/>
        <v>0</v>
      </c>
      <c r="F25" s="185"/>
      <c r="G25" s="185"/>
      <c r="H25" s="66"/>
    </row>
    <row r="26" spans="1:8" s="45" customFormat="1" ht="25.5">
      <c r="A26" s="190">
        <v>801</v>
      </c>
      <c r="B26" s="185" t="s">
        <v>34</v>
      </c>
      <c r="C26" s="186" t="s">
        <v>35</v>
      </c>
      <c r="D26" s="185">
        <f>D27+D29+D30+D31</f>
        <v>6083.7099999999991</v>
      </c>
      <c r="E26" s="187">
        <f t="shared" si="0"/>
        <v>2654.0600000000013</v>
      </c>
      <c r="F26" s="187">
        <f>F27+F29+F30+F31</f>
        <v>8737.77</v>
      </c>
      <c r="G26" s="187">
        <f>G27+G29+G30+G31</f>
        <v>8740.17</v>
      </c>
      <c r="H26" s="66">
        <f>H27+H29+H30+H31</f>
        <v>3209.6</v>
      </c>
    </row>
    <row r="27" spans="1:8" s="47" customFormat="1" ht="25.5">
      <c r="A27" s="106" t="s">
        <v>164</v>
      </c>
      <c r="B27" s="190" t="s">
        <v>34</v>
      </c>
      <c r="C27" s="189" t="s">
        <v>35</v>
      </c>
      <c r="D27" s="185">
        <f>D28</f>
        <v>4310.08</v>
      </c>
      <c r="E27" s="187">
        <f t="shared" si="0"/>
        <v>-61.220000000000255</v>
      </c>
      <c r="F27" s="187">
        <f>F28</f>
        <v>4248.8599999999997</v>
      </c>
      <c r="G27" s="187">
        <f>G28</f>
        <v>4248.8599999999997</v>
      </c>
      <c r="H27" s="64">
        <f>H28</f>
        <v>3142.7</v>
      </c>
    </row>
    <row r="28" spans="1:8" s="47" customFormat="1" ht="25.5">
      <c r="A28" s="190">
        <v>801</v>
      </c>
      <c r="B28" s="190" t="s">
        <v>381</v>
      </c>
      <c r="C28" s="189" t="s">
        <v>154</v>
      </c>
      <c r="D28" s="185">
        <v>4310.08</v>
      </c>
      <c r="E28" s="187">
        <f t="shared" si="0"/>
        <v>-61.220000000000255</v>
      </c>
      <c r="F28" s="187">
        <v>4248.8599999999997</v>
      </c>
      <c r="G28" s="187">
        <v>4248.8599999999997</v>
      </c>
      <c r="H28" s="64">
        <v>3142.7</v>
      </c>
    </row>
    <row r="29" spans="1:8" s="47" customFormat="1" ht="25.5">
      <c r="A29" s="190">
        <v>801</v>
      </c>
      <c r="B29" s="190" t="s">
        <v>380</v>
      </c>
      <c r="C29" s="189" t="s">
        <v>155</v>
      </c>
      <c r="D29" s="201"/>
      <c r="E29" s="187">
        <f t="shared" si="0"/>
        <v>0</v>
      </c>
      <c r="F29" s="201">
        <v>0</v>
      </c>
      <c r="G29" s="201">
        <v>0</v>
      </c>
      <c r="H29" s="64"/>
    </row>
    <row r="30" spans="1:8" s="47" customFormat="1" ht="25.5">
      <c r="A30" s="106" t="s">
        <v>164</v>
      </c>
      <c r="B30" s="190" t="s">
        <v>379</v>
      </c>
      <c r="C30" s="189" t="s">
        <v>156</v>
      </c>
      <c r="D30" s="185">
        <v>192.9</v>
      </c>
      <c r="E30" s="187">
        <f t="shared" si="0"/>
        <v>17</v>
      </c>
      <c r="F30" s="185">
        <v>209.9</v>
      </c>
      <c r="G30" s="185">
        <v>212.3</v>
      </c>
      <c r="H30" s="64">
        <v>66.900000000000006</v>
      </c>
    </row>
    <row r="31" spans="1:8" s="47" customFormat="1" ht="18.75">
      <c r="A31" s="190">
        <v>801</v>
      </c>
      <c r="B31" s="190" t="s">
        <v>378</v>
      </c>
      <c r="C31" s="189" t="s">
        <v>157</v>
      </c>
      <c r="D31" s="185">
        <v>1580.73</v>
      </c>
      <c r="E31" s="187">
        <f t="shared" si="0"/>
        <v>2698.28</v>
      </c>
      <c r="F31" s="187">
        <v>4279.01</v>
      </c>
      <c r="G31" s="187">
        <v>4279.01</v>
      </c>
      <c r="H31" s="70"/>
    </row>
    <row r="32" spans="1:8" s="45" customFormat="1" ht="18.75" hidden="1">
      <c r="A32" s="190">
        <v>801</v>
      </c>
      <c r="B32" s="190" t="s">
        <v>151</v>
      </c>
      <c r="C32" s="189" t="s">
        <v>152</v>
      </c>
      <c r="D32" s="185"/>
      <c r="E32" s="187">
        <f t="shared" si="0"/>
        <v>0</v>
      </c>
      <c r="F32" s="185"/>
      <c r="G32" s="185"/>
      <c r="H32" s="66"/>
    </row>
    <row r="33" spans="1:10" s="45" customFormat="1" ht="18.75">
      <c r="A33" s="106" t="s">
        <v>164</v>
      </c>
      <c r="B33" s="185"/>
      <c r="C33" s="186" t="s">
        <v>36</v>
      </c>
      <c r="D33" s="187">
        <f>D26+D6</f>
        <v>6354.3099999999995</v>
      </c>
      <c r="E33" s="187">
        <f t="shared" si="0"/>
        <v>2651.4600000000009</v>
      </c>
      <c r="F33" s="187">
        <f>F26+F6</f>
        <v>9005.77</v>
      </c>
      <c r="G33" s="187">
        <f>G26+G6</f>
        <v>9012.17</v>
      </c>
      <c r="H33" s="66">
        <f>H26+H6</f>
        <v>3637</v>
      </c>
    </row>
    <row r="34" spans="1:10" s="44" customFormat="1" ht="32.25" customHeight="1">
      <c r="A34" s="311"/>
      <c r="B34" s="311"/>
      <c r="C34" s="311"/>
      <c r="D34" s="311"/>
      <c r="E34" s="311"/>
      <c r="F34" s="311"/>
      <c r="G34" s="75"/>
      <c r="H34" s="60"/>
      <c r="J34" s="60"/>
    </row>
    <row r="35" spans="1:10" s="40" customFormat="1" ht="66" customHeight="1">
      <c r="A35" s="307"/>
      <c r="B35" s="308"/>
      <c r="C35" s="308"/>
      <c r="D35" s="308"/>
      <c r="E35" s="308"/>
      <c r="F35" s="309"/>
      <c r="G35" s="310"/>
    </row>
    <row r="36" spans="1:10" s="40" customFormat="1" ht="42.75" customHeight="1">
      <c r="A36" s="306"/>
      <c r="B36" s="306"/>
      <c r="C36" s="306"/>
      <c r="D36" s="306"/>
      <c r="E36" s="306"/>
      <c r="F36" s="297"/>
      <c r="G36" s="297"/>
    </row>
    <row r="37" spans="1:10" s="40" customFormat="1" ht="18">
      <c r="A37" s="49"/>
      <c r="B37" s="50"/>
      <c r="C37" s="50"/>
      <c r="D37" s="50"/>
      <c r="E37" s="50"/>
      <c r="F37" s="48"/>
    </row>
    <row r="38" spans="1:10" s="40" customFormat="1" ht="12.75" customHeight="1">
      <c r="A38" s="49"/>
      <c r="B38" s="51"/>
      <c r="C38" s="50"/>
      <c r="D38" s="50"/>
      <c r="E38" s="50"/>
      <c r="F38" s="48"/>
    </row>
    <row r="39" spans="1:10" s="40" customFormat="1" ht="12.75" customHeight="1">
      <c r="A39" s="49"/>
      <c r="B39" s="50"/>
      <c r="C39" s="50"/>
      <c r="D39" s="50"/>
      <c r="E39" s="50"/>
      <c r="F39" s="48"/>
    </row>
    <row r="40" spans="1:10" s="40" customFormat="1" ht="12.75" customHeight="1">
      <c r="A40" s="49"/>
      <c r="B40" s="51"/>
      <c r="C40" s="50"/>
      <c r="D40" s="50"/>
      <c r="E40" s="50"/>
      <c r="F40" s="48"/>
    </row>
    <row r="41" spans="1:10" s="40" customFormat="1" ht="18">
      <c r="A41" s="49"/>
      <c r="B41" s="50"/>
      <c r="C41" s="50"/>
      <c r="D41" s="50"/>
      <c r="E41" s="50"/>
      <c r="F41" s="48"/>
    </row>
    <row r="42" spans="1:10" s="40" customFormat="1" ht="26.25" customHeight="1">
      <c r="A42" s="49"/>
      <c r="B42" s="52"/>
      <c r="C42" s="52"/>
      <c r="D42" s="52"/>
      <c r="E42" s="52"/>
      <c r="F42" s="52"/>
    </row>
    <row r="43" spans="1:10">
      <c r="A43" s="18"/>
    </row>
  </sheetData>
  <mergeCells count="13">
    <mergeCell ref="C1:G1"/>
    <mergeCell ref="A4:A5"/>
    <mergeCell ref="F3:G3"/>
    <mergeCell ref="A36:G36"/>
    <mergeCell ref="A2:F2"/>
    <mergeCell ref="B4:B5"/>
    <mergeCell ref="C4:C5"/>
    <mergeCell ref="A35:G35"/>
    <mergeCell ref="A34:F34"/>
    <mergeCell ref="F4:F5"/>
    <mergeCell ref="G4:G5"/>
    <mergeCell ref="E4:E5"/>
    <mergeCell ref="D4:D5"/>
  </mergeCells>
  <pageMargins left="0.35433070866141736" right="0.19685039370078741" top="0.19685039370078741" bottom="0.19685039370078741" header="0.15748031496062992" footer="0.1574803149606299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16"/>
  <sheetViews>
    <sheetView view="pageBreakPreview" zoomScaleNormal="90" zoomScaleSheetLayoutView="100" workbookViewId="0">
      <selection activeCell="A5" sqref="A5"/>
    </sheetView>
  </sheetViews>
  <sheetFormatPr defaultRowHeight="12.75"/>
  <cols>
    <col min="1" max="1" width="86" style="23" customWidth="1"/>
    <col min="2" max="2" width="13.5703125" style="10" customWidth="1"/>
    <col min="3" max="3" width="24.5703125" style="8" customWidth="1"/>
  </cols>
  <sheetData>
    <row r="1" spans="1:5" ht="111.75" customHeight="1">
      <c r="A1" s="302" t="s">
        <v>431</v>
      </c>
      <c r="B1" s="302"/>
      <c r="C1" s="302"/>
    </row>
    <row r="2" spans="1:5" ht="12" customHeight="1">
      <c r="C2" s="26"/>
    </row>
    <row r="3" spans="1:5" ht="64.5" customHeight="1">
      <c r="A3" s="273" t="s">
        <v>397</v>
      </c>
      <c r="B3" s="273"/>
      <c r="C3" s="273"/>
      <c r="D3" s="25"/>
      <c r="E3" s="1"/>
    </row>
    <row r="4" spans="1:5" s="24" customFormat="1" ht="15.75">
      <c r="A4" s="25"/>
      <c r="B4" s="34"/>
      <c r="C4" s="135" t="s">
        <v>147</v>
      </c>
      <c r="D4" s="25"/>
      <c r="E4" s="1"/>
    </row>
    <row r="5" spans="1:5" s="55" customFormat="1" ht="72" customHeight="1">
      <c r="A5" s="63" t="s">
        <v>68</v>
      </c>
      <c r="B5" s="63" t="s">
        <v>158</v>
      </c>
      <c r="C5" s="136" t="s">
        <v>286</v>
      </c>
    </row>
    <row r="6" spans="1:5" s="55" customFormat="1" ht="18">
      <c r="A6" s="63">
        <v>1</v>
      </c>
      <c r="B6" s="137">
        <v>2</v>
      </c>
      <c r="C6" s="63">
        <v>3</v>
      </c>
    </row>
    <row r="7" spans="1:5" s="40" customFormat="1" ht="18">
      <c r="A7" s="138" t="s">
        <v>67</v>
      </c>
      <c r="B7" s="128" t="s">
        <v>74</v>
      </c>
      <c r="C7" s="202">
        <f>'Приложение 7'!L8</f>
        <v>7157.3499999999995</v>
      </c>
    </row>
    <row r="8" spans="1:5" s="40" customFormat="1" ht="25.5">
      <c r="A8" s="138" t="s">
        <v>66</v>
      </c>
      <c r="B8" s="128" t="s">
        <v>137</v>
      </c>
      <c r="C8" s="202">
        <f>'Приложение 7'!L14</f>
        <v>786.96999999999991</v>
      </c>
    </row>
    <row r="9" spans="1:5" s="40" customFormat="1" ht="25.5">
      <c r="A9" s="138" t="s">
        <v>65</v>
      </c>
      <c r="B9" s="128" t="s">
        <v>75</v>
      </c>
      <c r="C9" s="202">
        <f>'Приложение 7'!L14</f>
        <v>786.96999999999991</v>
      </c>
    </row>
    <row r="10" spans="1:5" s="40" customFormat="1" ht="25.5">
      <c r="A10" s="138" t="s">
        <v>64</v>
      </c>
      <c r="B10" s="128" t="s">
        <v>76</v>
      </c>
      <c r="C10" s="202">
        <f>'Приложение 7'!L20</f>
        <v>100</v>
      </c>
    </row>
    <row r="11" spans="1:5" s="40" customFormat="1" ht="18">
      <c r="A11" s="138" t="s">
        <v>281</v>
      </c>
      <c r="B11" s="128" t="s">
        <v>282</v>
      </c>
      <c r="C11" s="202">
        <f>'Приложение 7'!L32</f>
        <v>8</v>
      </c>
    </row>
    <row r="12" spans="1:5" s="40" customFormat="1" ht="18">
      <c r="A12" s="138" t="s">
        <v>418</v>
      </c>
      <c r="B12" s="128" t="s">
        <v>295</v>
      </c>
      <c r="C12" s="202">
        <f>'Приложение 7'!L38</f>
        <v>3244.41</v>
      </c>
    </row>
    <row r="13" spans="1:5" s="40" customFormat="1" ht="18">
      <c r="A13" s="138" t="s">
        <v>62</v>
      </c>
      <c r="B13" s="128" t="s">
        <v>77</v>
      </c>
      <c r="C13" s="202">
        <f>'Приложение 7'!L43</f>
        <v>209.9</v>
      </c>
    </row>
    <row r="14" spans="1:5" s="40" customFormat="1" ht="18">
      <c r="A14" s="138" t="s">
        <v>78</v>
      </c>
      <c r="B14" s="128" t="s">
        <v>79</v>
      </c>
      <c r="C14" s="202">
        <f>'Приложение 7'!L44</f>
        <v>209.9</v>
      </c>
    </row>
    <row r="15" spans="1:5" s="40" customFormat="1" ht="18">
      <c r="A15" s="138" t="s">
        <v>61</v>
      </c>
      <c r="B15" s="128" t="s">
        <v>80</v>
      </c>
      <c r="C15" s="241">
        <f>C16+C17</f>
        <v>12.5</v>
      </c>
    </row>
    <row r="16" spans="1:5" s="40" customFormat="1" ht="25.5">
      <c r="A16" s="138" t="s">
        <v>138</v>
      </c>
      <c r="B16" s="128" t="s">
        <v>81</v>
      </c>
      <c r="C16" s="241">
        <v>5.5</v>
      </c>
    </row>
    <row r="17" spans="1:3" s="40" customFormat="1" ht="18">
      <c r="A17" s="138" t="s">
        <v>383</v>
      </c>
      <c r="B17" s="128" t="s">
        <v>382</v>
      </c>
      <c r="C17" s="241">
        <v>7</v>
      </c>
    </row>
    <row r="18" spans="1:3" s="40" customFormat="1" ht="25.5" hidden="1">
      <c r="A18" s="138" t="s">
        <v>138</v>
      </c>
      <c r="B18" s="128" t="s">
        <v>81</v>
      </c>
      <c r="C18" s="241">
        <v>5.5</v>
      </c>
    </row>
    <row r="19" spans="1:3" s="40" customFormat="1" ht="18" hidden="1">
      <c r="A19" s="138" t="s">
        <v>60</v>
      </c>
      <c r="B19" s="128" t="s">
        <v>82</v>
      </c>
      <c r="C19" s="203"/>
    </row>
    <row r="20" spans="1:3" s="40" customFormat="1" ht="18" hidden="1">
      <c r="A20" s="138" t="s">
        <v>59</v>
      </c>
      <c r="B20" s="128" t="s">
        <v>83</v>
      </c>
      <c r="C20" s="203" t="e">
        <f>C21</f>
        <v>#REF!</v>
      </c>
    </row>
    <row r="21" spans="1:3" s="40" customFormat="1" ht="18" hidden="1">
      <c r="A21" s="138" t="s">
        <v>58</v>
      </c>
      <c r="B21" s="128" t="s">
        <v>84</v>
      </c>
      <c r="C21" s="203" t="e">
        <f>#REF!</f>
        <v>#REF!</v>
      </c>
    </row>
    <row r="22" spans="1:3" s="40" customFormat="1" ht="18" hidden="1">
      <c r="A22" s="138" t="s">
        <v>85</v>
      </c>
      <c r="B22" s="128" t="s">
        <v>86</v>
      </c>
      <c r="C22" s="203"/>
    </row>
    <row r="23" spans="1:3" s="40" customFormat="1" ht="18" hidden="1">
      <c r="A23" s="138" t="s">
        <v>87</v>
      </c>
      <c r="B23" s="128" t="s">
        <v>88</v>
      </c>
      <c r="C23" s="203"/>
    </row>
    <row r="24" spans="1:3" s="40" customFormat="1" ht="18" hidden="1">
      <c r="A24" s="138" t="s">
        <v>89</v>
      </c>
      <c r="B24" s="128" t="s">
        <v>90</v>
      </c>
      <c r="C24" s="203"/>
    </row>
    <row r="25" spans="1:3" s="40" customFormat="1" ht="18" hidden="1">
      <c r="A25" s="138" t="s">
        <v>56</v>
      </c>
      <c r="B25" s="128" t="s">
        <v>91</v>
      </c>
      <c r="C25" s="203"/>
    </row>
    <row r="26" spans="1:3" s="40" customFormat="1" ht="18">
      <c r="A26" s="138" t="s">
        <v>55</v>
      </c>
      <c r="B26" s="128" t="s">
        <v>92</v>
      </c>
      <c r="C26" s="202">
        <f>'Приложение 7'!L55</f>
        <v>20</v>
      </c>
    </row>
    <row r="27" spans="1:3" s="40" customFormat="1" ht="18" hidden="1">
      <c r="A27" s="138" t="s">
        <v>54</v>
      </c>
      <c r="B27" s="128" t="s">
        <v>93</v>
      </c>
      <c r="C27" s="203"/>
    </row>
    <row r="28" spans="1:3" s="40" customFormat="1" ht="18" hidden="1">
      <c r="A28" s="138" t="s">
        <v>53</v>
      </c>
      <c r="B28" s="128" t="s">
        <v>94</v>
      </c>
      <c r="C28" s="203">
        <v>0</v>
      </c>
    </row>
    <row r="29" spans="1:3" s="40" customFormat="1" ht="18">
      <c r="A29" s="138" t="s">
        <v>52</v>
      </c>
      <c r="B29" s="128" t="s">
        <v>95</v>
      </c>
      <c r="C29" s="202">
        <f>'Приложение 7'!L55</f>
        <v>20</v>
      </c>
    </row>
    <row r="30" spans="1:3" s="40" customFormat="1" ht="18" hidden="1">
      <c r="A30" s="138" t="s">
        <v>51</v>
      </c>
      <c r="B30" s="128" t="s">
        <v>96</v>
      </c>
      <c r="C30" s="203"/>
    </row>
    <row r="31" spans="1:3" s="40" customFormat="1" ht="18" hidden="1">
      <c r="A31" s="138" t="s">
        <v>97</v>
      </c>
      <c r="B31" s="128" t="s">
        <v>98</v>
      </c>
      <c r="C31" s="203"/>
    </row>
    <row r="32" spans="1:3" s="40" customFormat="1" ht="18" hidden="1">
      <c r="A32" s="138" t="s">
        <v>99</v>
      </c>
      <c r="B32" s="128" t="s">
        <v>100</v>
      </c>
      <c r="C32" s="203"/>
    </row>
    <row r="33" spans="1:3" s="40" customFormat="1" ht="18">
      <c r="A33" s="138" t="s">
        <v>50</v>
      </c>
      <c r="B33" s="128" t="s">
        <v>101</v>
      </c>
      <c r="C33" s="202">
        <f>'Приложение 7'!L61</f>
        <v>464.84</v>
      </c>
    </row>
    <row r="34" spans="1:3" s="40" customFormat="1" ht="18" hidden="1">
      <c r="A34" s="138" t="s">
        <v>49</v>
      </c>
      <c r="B34" s="128" t="s">
        <v>102</v>
      </c>
      <c r="C34" s="203"/>
    </row>
    <row r="35" spans="1:3" s="40" customFormat="1" ht="18" hidden="1">
      <c r="A35" s="138" t="s">
        <v>48</v>
      </c>
      <c r="B35" s="128" t="s">
        <v>103</v>
      </c>
      <c r="C35" s="203"/>
    </row>
    <row r="36" spans="1:3" s="40" customFormat="1" ht="18" hidden="1">
      <c r="A36" s="138" t="s">
        <v>47</v>
      </c>
      <c r="B36" s="128" t="s">
        <v>104</v>
      </c>
      <c r="C36" s="203"/>
    </row>
    <row r="37" spans="1:3" s="40" customFormat="1" ht="18">
      <c r="A37" s="138" t="s">
        <v>46</v>
      </c>
      <c r="B37" s="128" t="s">
        <v>105</v>
      </c>
      <c r="C37" s="202">
        <f>'Приложение 7'!L63</f>
        <v>464.84</v>
      </c>
    </row>
    <row r="38" spans="1:3" s="40" customFormat="1" ht="18" hidden="1">
      <c r="A38" s="138" t="s">
        <v>45</v>
      </c>
      <c r="B38" s="128" t="s">
        <v>106</v>
      </c>
      <c r="C38" s="203"/>
    </row>
    <row r="39" spans="1:3" s="40" customFormat="1" ht="18">
      <c r="A39" s="138" t="s">
        <v>139</v>
      </c>
      <c r="B39" s="128" t="s">
        <v>107</v>
      </c>
      <c r="C39" s="202">
        <f>'Приложение 7'!L72</f>
        <v>230</v>
      </c>
    </row>
    <row r="40" spans="1:3" s="40" customFormat="1" ht="18">
      <c r="A40" s="138" t="s">
        <v>44</v>
      </c>
      <c r="B40" s="128" t="s">
        <v>108</v>
      </c>
      <c r="C40" s="202">
        <f>'Приложение 7'!L73</f>
        <v>230</v>
      </c>
    </row>
    <row r="41" spans="1:3" s="40" customFormat="1" ht="18" hidden="1">
      <c r="A41" s="138" t="s">
        <v>140</v>
      </c>
      <c r="B41" s="128" t="s">
        <v>109</v>
      </c>
      <c r="C41" s="203"/>
    </row>
    <row r="42" spans="1:3" s="40" customFormat="1" ht="18" hidden="1">
      <c r="A42" s="138" t="s">
        <v>42</v>
      </c>
      <c r="B42" s="128" t="s">
        <v>110</v>
      </c>
      <c r="C42" s="203"/>
    </row>
    <row r="43" spans="1:3" s="40" customFormat="1" ht="18" hidden="1">
      <c r="A43" s="138" t="s">
        <v>141</v>
      </c>
      <c r="B43" s="128" t="s">
        <v>111</v>
      </c>
      <c r="C43" s="203"/>
    </row>
    <row r="44" spans="1:3" s="40" customFormat="1" ht="18" hidden="1">
      <c r="A44" s="138" t="s">
        <v>41</v>
      </c>
      <c r="B44" s="128" t="s">
        <v>112</v>
      </c>
      <c r="C44" s="203"/>
    </row>
    <row r="45" spans="1:3" s="40" customFormat="1" ht="18" hidden="1">
      <c r="A45" s="138" t="s">
        <v>40</v>
      </c>
      <c r="B45" s="128" t="s">
        <v>113</v>
      </c>
      <c r="C45" s="203"/>
    </row>
    <row r="46" spans="1:3" s="40" customFormat="1" ht="18" hidden="1">
      <c r="A46" s="138" t="s">
        <v>39</v>
      </c>
      <c r="B46" s="128" t="s">
        <v>114</v>
      </c>
      <c r="C46" s="203"/>
    </row>
    <row r="47" spans="1:3" s="40" customFormat="1" ht="18" hidden="1">
      <c r="A47" s="138" t="s">
        <v>38</v>
      </c>
      <c r="B47" s="128" t="s">
        <v>115</v>
      </c>
      <c r="C47" s="203"/>
    </row>
    <row r="48" spans="1:3" s="40" customFormat="1" ht="18">
      <c r="A48" s="138" t="s">
        <v>116</v>
      </c>
      <c r="B48" s="128" t="s">
        <v>117</v>
      </c>
      <c r="C48" s="202">
        <f>'Приложение 7'!L83</f>
        <v>909.68</v>
      </c>
    </row>
    <row r="49" spans="1:3" s="40" customFormat="1" ht="18" hidden="1">
      <c r="A49" s="138" t="s">
        <v>118</v>
      </c>
      <c r="B49" s="128" t="s">
        <v>120</v>
      </c>
      <c r="C49" s="202">
        <f>'Приложение 7'!L84</f>
        <v>0</v>
      </c>
    </row>
    <row r="50" spans="1:3" s="40" customFormat="1" ht="18" hidden="1">
      <c r="A50" s="138" t="s">
        <v>119</v>
      </c>
      <c r="B50" s="128" t="s">
        <v>120</v>
      </c>
      <c r="C50" s="203"/>
    </row>
    <row r="51" spans="1:3" s="40" customFormat="1" ht="18" hidden="1">
      <c r="A51" s="138" t="s">
        <v>121</v>
      </c>
      <c r="B51" s="128" t="s">
        <v>122</v>
      </c>
      <c r="C51" s="203"/>
    </row>
    <row r="52" spans="1:3" s="40" customFormat="1" ht="18">
      <c r="A52" s="138" t="s">
        <v>123</v>
      </c>
      <c r="B52" s="128" t="s">
        <v>124</v>
      </c>
      <c r="C52" s="202">
        <f>'Приложение 7'!L87</f>
        <v>909.68</v>
      </c>
    </row>
    <row r="53" spans="1:3" s="40" customFormat="1" ht="18" hidden="1">
      <c r="A53" s="138" t="s">
        <v>296</v>
      </c>
      <c r="B53" s="128" t="s">
        <v>124</v>
      </c>
      <c r="C53" s="202">
        <f>'Приложение 7'!L94</f>
        <v>0</v>
      </c>
    </row>
    <row r="54" spans="1:3" s="40" customFormat="1" ht="18">
      <c r="A54" s="85" t="s">
        <v>188</v>
      </c>
      <c r="B54" s="83" t="s">
        <v>201</v>
      </c>
      <c r="C54" s="204">
        <f>'Приложение 7'!L97</f>
        <v>0</v>
      </c>
    </row>
    <row r="55" spans="1:3" s="40" customFormat="1" ht="18" hidden="1">
      <c r="A55" s="138" t="s">
        <v>125</v>
      </c>
      <c r="B55" s="128" t="s">
        <v>126</v>
      </c>
      <c r="C55" s="203"/>
    </row>
    <row r="56" spans="1:3" s="40" customFormat="1" ht="18" hidden="1">
      <c r="A56" s="138" t="s">
        <v>142</v>
      </c>
      <c r="B56" s="128" t="s">
        <v>143</v>
      </c>
      <c r="C56" s="203"/>
    </row>
    <row r="57" spans="1:3" s="40" customFormat="1" ht="18" hidden="1">
      <c r="A57" s="138" t="s">
        <v>43</v>
      </c>
      <c r="B57" s="128" t="s">
        <v>127</v>
      </c>
      <c r="C57" s="203"/>
    </row>
    <row r="58" spans="1:3" s="40" customFormat="1" ht="18" hidden="1">
      <c r="A58" s="138" t="s">
        <v>128</v>
      </c>
      <c r="B58" s="128" t="s">
        <v>129</v>
      </c>
      <c r="C58" s="203"/>
    </row>
    <row r="59" spans="1:3" s="40" customFormat="1" ht="18" hidden="1">
      <c r="A59" s="138" t="s">
        <v>144</v>
      </c>
      <c r="B59" s="128" t="s">
        <v>130</v>
      </c>
      <c r="C59" s="203"/>
    </row>
    <row r="60" spans="1:3" s="40" customFormat="1" ht="25.5" hidden="1">
      <c r="A60" s="138" t="s">
        <v>145</v>
      </c>
      <c r="B60" s="128" t="s">
        <v>131</v>
      </c>
      <c r="C60" s="203"/>
    </row>
    <row r="61" spans="1:3" s="40" customFormat="1" ht="25.5" hidden="1">
      <c r="A61" s="138" t="s">
        <v>132</v>
      </c>
      <c r="B61" s="128" t="s">
        <v>133</v>
      </c>
      <c r="C61" s="203"/>
    </row>
    <row r="62" spans="1:3" s="40" customFormat="1" ht="18" hidden="1">
      <c r="A62" s="138" t="s">
        <v>134</v>
      </c>
      <c r="B62" s="128" t="s">
        <v>135</v>
      </c>
      <c r="C62" s="203"/>
    </row>
    <row r="63" spans="1:3" s="40" customFormat="1" ht="18" hidden="1">
      <c r="A63" s="138" t="s">
        <v>146</v>
      </c>
      <c r="B63" s="128" t="s">
        <v>136</v>
      </c>
      <c r="C63" s="203"/>
    </row>
    <row r="64" spans="1:3" s="40" customFormat="1" ht="18">
      <c r="A64" s="139" t="s">
        <v>37</v>
      </c>
      <c r="B64" s="140"/>
      <c r="C64" s="228">
        <f>C7+C13+C15+C26+C33+C39+C48</f>
        <v>9004.2699999999986</v>
      </c>
    </row>
    <row r="65" spans="1:3" s="40" customFormat="1" ht="18.75">
      <c r="A65" s="53"/>
      <c r="B65" s="54"/>
      <c r="C65" s="245"/>
    </row>
    <row r="66" spans="1:3" s="40" customFormat="1" ht="18.75">
      <c r="A66" s="53"/>
      <c r="B66" s="54"/>
      <c r="C66" s="44"/>
    </row>
    <row r="67" spans="1:3" s="40" customFormat="1" ht="18.75">
      <c r="A67" s="53"/>
      <c r="B67" s="54"/>
      <c r="C67" s="44"/>
    </row>
    <row r="68" spans="1:3" s="40" customFormat="1" ht="18.75">
      <c r="A68" s="53"/>
      <c r="B68" s="54"/>
      <c r="C68" s="44"/>
    </row>
    <row r="69" spans="1:3" s="40" customFormat="1" ht="18.75">
      <c r="A69" s="53"/>
      <c r="B69" s="54"/>
      <c r="C69" s="44"/>
    </row>
    <row r="70" spans="1:3" s="40" customFormat="1" ht="18.75">
      <c r="A70" s="53"/>
      <c r="B70" s="54"/>
      <c r="C70" s="44"/>
    </row>
    <row r="71" spans="1:3" s="40" customFormat="1" ht="18.75">
      <c r="A71" s="53"/>
      <c r="B71" s="54"/>
      <c r="C71" s="44"/>
    </row>
    <row r="72" spans="1:3" s="40" customFormat="1" ht="18.75">
      <c r="A72" s="53"/>
      <c r="B72" s="54"/>
      <c r="C72" s="44"/>
    </row>
    <row r="73" spans="1:3" s="40" customFormat="1" ht="18.75">
      <c r="A73" s="53"/>
      <c r="B73" s="54"/>
      <c r="C73" s="44"/>
    </row>
    <row r="74" spans="1:3" s="40" customFormat="1" ht="18.75">
      <c r="A74" s="53"/>
      <c r="B74" s="54"/>
      <c r="C74" s="44"/>
    </row>
    <row r="75" spans="1:3" s="40" customFormat="1" ht="18.75">
      <c r="A75" s="53"/>
      <c r="B75" s="54"/>
      <c r="C75" s="44"/>
    </row>
    <row r="76" spans="1:3" s="40" customFormat="1" ht="18.75">
      <c r="A76" s="53"/>
      <c r="B76" s="54"/>
      <c r="C76" s="44"/>
    </row>
    <row r="77" spans="1:3" s="40" customFormat="1" ht="18.75">
      <c r="A77" s="53"/>
      <c r="B77" s="54"/>
      <c r="C77" s="44"/>
    </row>
    <row r="78" spans="1:3" s="40" customFormat="1" ht="18.75">
      <c r="A78" s="53"/>
      <c r="B78" s="54"/>
      <c r="C78" s="44"/>
    </row>
    <row r="79" spans="1:3" s="40" customFormat="1" ht="18.75">
      <c r="A79" s="53"/>
      <c r="B79" s="54"/>
      <c r="C79" s="44"/>
    </row>
    <row r="80" spans="1:3" s="40" customFormat="1" ht="18.75">
      <c r="A80" s="53"/>
      <c r="B80" s="54"/>
      <c r="C80" s="44"/>
    </row>
    <row r="81" spans="1:3" s="40" customFormat="1" ht="18.75">
      <c r="A81" s="53"/>
      <c r="B81" s="54"/>
      <c r="C81" s="44"/>
    </row>
    <row r="82" spans="1:3" s="40" customFormat="1" ht="18.75">
      <c r="A82" s="53"/>
      <c r="B82" s="54"/>
      <c r="C82" s="44"/>
    </row>
    <row r="83" spans="1:3" s="40" customFormat="1" ht="18.75">
      <c r="A83" s="53"/>
      <c r="B83" s="54"/>
      <c r="C83" s="44"/>
    </row>
    <row r="84" spans="1:3" s="40" customFormat="1" ht="18.75">
      <c r="A84" s="53"/>
      <c r="B84" s="54"/>
      <c r="C84" s="44"/>
    </row>
    <row r="85" spans="1:3" s="40" customFormat="1" ht="18.75">
      <c r="A85" s="53"/>
      <c r="B85" s="54"/>
      <c r="C85" s="44"/>
    </row>
    <row r="86" spans="1:3" s="40" customFormat="1" ht="18.75">
      <c r="A86" s="53"/>
      <c r="B86" s="54"/>
      <c r="C86" s="44"/>
    </row>
    <row r="87" spans="1:3" s="40" customFormat="1" ht="18.75">
      <c r="A87" s="53"/>
      <c r="B87" s="54"/>
      <c r="C87" s="44"/>
    </row>
    <row r="88" spans="1:3" s="40" customFormat="1" ht="18.75">
      <c r="A88" s="53"/>
      <c r="B88" s="54"/>
      <c r="C88" s="44"/>
    </row>
    <row r="89" spans="1:3" s="40" customFormat="1" ht="18.75">
      <c r="A89" s="53"/>
      <c r="B89" s="54"/>
      <c r="C89" s="44"/>
    </row>
    <row r="90" spans="1:3" s="40" customFormat="1" ht="18.75">
      <c r="A90" s="53"/>
      <c r="B90" s="54"/>
      <c r="C90" s="44"/>
    </row>
    <row r="91" spans="1:3" s="40" customFormat="1" ht="18.75">
      <c r="A91" s="53"/>
      <c r="B91" s="54"/>
      <c r="C91" s="44"/>
    </row>
    <row r="92" spans="1:3" s="40" customFormat="1" ht="18.75">
      <c r="A92" s="53"/>
      <c r="B92" s="54"/>
      <c r="C92" s="44"/>
    </row>
    <row r="93" spans="1:3" s="40" customFormat="1" ht="18.75">
      <c r="A93" s="53"/>
      <c r="B93" s="54"/>
      <c r="C93" s="44"/>
    </row>
    <row r="94" spans="1:3">
      <c r="B94" s="3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1"/>
  <sheetViews>
    <sheetView view="pageBreakPreview" topLeftCell="A46" zoomScale="60" zoomScaleNormal="100" workbookViewId="0">
      <selection activeCell="A8" sqref="A8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13.25" customHeight="1">
      <c r="B1" s="314" t="s">
        <v>432</v>
      </c>
      <c r="C1" s="314"/>
      <c r="D1" s="314"/>
    </row>
    <row r="2" spans="1:5" ht="24" customHeight="1">
      <c r="C2" s="26"/>
    </row>
    <row r="3" spans="1:5" ht="64.5" customHeight="1">
      <c r="A3" s="273" t="s">
        <v>403</v>
      </c>
      <c r="B3" s="273"/>
      <c r="C3" s="273"/>
      <c r="D3" s="36"/>
      <c r="E3" s="37"/>
    </row>
    <row r="4" spans="1:5" s="38" customFormat="1" ht="15.75">
      <c r="A4" s="36"/>
      <c r="B4" s="34"/>
      <c r="C4" s="313" t="s">
        <v>147</v>
      </c>
      <c r="D4" s="313"/>
      <c r="E4" s="37"/>
    </row>
    <row r="5" spans="1:5" s="39" customFormat="1" ht="81" customHeight="1">
      <c r="A5" s="63" t="s">
        <v>68</v>
      </c>
      <c r="B5" s="63" t="s">
        <v>158</v>
      </c>
      <c r="C5" s="63" t="s">
        <v>316</v>
      </c>
      <c r="D5" s="63" t="s">
        <v>402</v>
      </c>
    </row>
    <row r="6" spans="1:5" s="38" customFormat="1" ht="15.75">
      <c r="A6" s="63">
        <v>1</v>
      </c>
      <c r="B6" s="137">
        <v>2</v>
      </c>
      <c r="C6" s="63">
        <v>3</v>
      </c>
      <c r="D6" s="63">
        <v>4</v>
      </c>
    </row>
    <row r="7" spans="1:5" s="44" customFormat="1" ht="18.75">
      <c r="A7" s="138" t="s">
        <v>67</v>
      </c>
      <c r="B7" s="128" t="s">
        <v>74</v>
      </c>
      <c r="C7" s="264">
        <f>'Приложение 8'!L7</f>
        <v>7122.3499999999995</v>
      </c>
      <c r="D7" s="264">
        <f>'Приложение 8'!M7</f>
        <v>7123.3499999999995</v>
      </c>
    </row>
    <row r="8" spans="1:5" s="44" customFormat="1" ht="25.5">
      <c r="A8" s="138" t="s">
        <v>66</v>
      </c>
      <c r="B8" s="128" t="s">
        <v>137</v>
      </c>
      <c r="C8" s="264">
        <f>'Приложение 8'!L8</f>
        <v>786.96999999999991</v>
      </c>
      <c r="D8" s="264">
        <f>'Приложение 8'!M8</f>
        <v>786.96999999999991</v>
      </c>
    </row>
    <row r="9" spans="1:5" s="44" customFormat="1" ht="25.5">
      <c r="A9" s="138" t="s">
        <v>65</v>
      </c>
      <c r="B9" s="128" t="s">
        <v>75</v>
      </c>
      <c r="C9" s="264">
        <f>'Приложение 8'!L14</f>
        <v>786.96999999999991</v>
      </c>
      <c r="D9" s="264">
        <f>'Приложение 8'!M14</f>
        <v>786.96999999999991</v>
      </c>
    </row>
    <row r="10" spans="1:5" s="44" customFormat="1" ht="25.5">
      <c r="A10" s="138" t="s">
        <v>64</v>
      </c>
      <c r="B10" s="128" t="s">
        <v>76</v>
      </c>
      <c r="C10" s="264">
        <f>'Приложение 8'!L20</f>
        <v>500</v>
      </c>
      <c r="D10" s="264">
        <f>'Приложение 8'!M20</f>
        <v>500</v>
      </c>
    </row>
    <row r="11" spans="1:5" s="44" customFormat="1" ht="18.75">
      <c r="A11" s="138" t="s">
        <v>281</v>
      </c>
      <c r="B11" s="128" t="s">
        <v>282</v>
      </c>
      <c r="C11" s="264">
        <f>'Приложение 8'!L32</f>
        <v>9</v>
      </c>
      <c r="D11" s="264">
        <f>'Приложение 8'!M32</f>
        <v>10</v>
      </c>
    </row>
    <row r="12" spans="1:5" s="44" customFormat="1" ht="18.75">
      <c r="A12" s="138" t="s">
        <v>418</v>
      </c>
      <c r="B12" s="128" t="s">
        <v>295</v>
      </c>
      <c r="C12" s="264">
        <f>'Приложение 8'!L35</f>
        <v>5039.41</v>
      </c>
      <c r="D12" s="264">
        <f>'Приложение 8'!M35</f>
        <v>5039.41</v>
      </c>
    </row>
    <row r="13" spans="1:5" s="44" customFormat="1" ht="18.75">
      <c r="A13" s="138" t="s">
        <v>62</v>
      </c>
      <c r="B13" s="128" t="s">
        <v>77</v>
      </c>
      <c r="C13" s="264">
        <f>'Приложение 8'!L42</f>
        <v>209.9</v>
      </c>
      <c r="D13" s="264">
        <f>'Приложение 8'!M42</f>
        <v>212.3</v>
      </c>
    </row>
    <row r="14" spans="1:5" s="44" customFormat="1" ht="18.75">
      <c r="A14" s="138" t="s">
        <v>78</v>
      </c>
      <c r="B14" s="128" t="s">
        <v>79</v>
      </c>
      <c r="C14" s="264">
        <f>'Приложение 8'!L42</f>
        <v>209.9</v>
      </c>
      <c r="D14" s="264">
        <f>'Приложение 8'!M42</f>
        <v>212.3</v>
      </c>
    </row>
    <row r="15" spans="1:5" s="44" customFormat="1" ht="35.25" hidden="1" customHeight="1">
      <c r="A15" s="138" t="s">
        <v>61</v>
      </c>
      <c r="B15" s="128" t="s">
        <v>80</v>
      </c>
      <c r="C15" s="264">
        <f>C16</f>
        <v>0</v>
      </c>
      <c r="D15" s="264">
        <f>D16</f>
        <v>0</v>
      </c>
    </row>
    <row r="16" spans="1:5" s="44" customFormat="1" ht="18.75" hidden="1">
      <c r="A16" s="138" t="s">
        <v>383</v>
      </c>
      <c r="B16" s="128" t="s">
        <v>382</v>
      </c>
      <c r="C16" s="264"/>
      <c r="D16" s="264"/>
    </row>
    <row r="17" spans="1:4" s="44" customFormat="1" ht="18.75" hidden="1">
      <c r="A17" s="138" t="s">
        <v>60</v>
      </c>
      <c r="B17" s="128" t="s">
        <v>82</v>
      </c>
      <c r="C17" s="264"/>
      <c r="D17" s="264"/>
    </row>
    <row r="18" spans="1:4" s="44" customFormat="1" ht="18.75" hidden="1">
      <c r="A18" s="138" t="s">
        <v>59</v>
      </c>
      <c r="B18" s="128" t="s">
        <v>83</v>
      </c>
      <c r="C18" s="264" t="e">
        <f t="shared" ref="C18" si="0">C19+C20</f>
        <v>#REF!</v>
      </c>
      <c r="D18" s="264" t="e">
        <f t="shared" ref="D18" si="1">D19+D20</f>
        <v>#REF!</v>
      </c>
    </row>
    <row r="19" spans="1:4" s="44" customFormat="1" ht="18.75" hidden="1">
      <c r="A19" s="138" t="s">
        <v>58</v>
      </c>
      <c r="B19" s="128" t="s">
        <v>84</v>
      </c>
      <c r="C19" s="264" t="e">
        <f>#REF!</f>
        <v>#REF!</v>
      </c>
      <c r="D19" s="264" t="e">
        <f>#REF!</f>
        <v>#REF!</v>
      </c>
    </row>
    <row r="20" spans="1:4" s="44" customFormat="1" ht="18.75" hidden="1">
      <c r="A20" s="138" t="s">
        <v>57</v>
      </c>
      <c r="B20" s="128" t="s">
        <v>227</v>
      </c>
      <c r="C20" s="264" t="e">
        <f>#REF!</f>
        <v>#REF!</v>
      </c>
      <c r="D20" s="264" t="e">
        <f>#REF!</f>
        <v>#REF!</v>
      </c>
    </row>
    <row r="21" spans="1:4" s="44" customFormat="1" ht="18.75" hidden="1">
      <c r="A21" s="138" t="s">
        <v>87</v>
      </c>
      <c r="B21" s="128" t="s">
        <v>88</v>
      </c>
      <c r="C21" s="264"/>
      <c r="D21" s="264"/>
    </row>
    <row r="22" spans="1:4" s="44" customFormat="1" ht="18.75" hidden="1">
      <c r="A22" s="138" t="s">
        <v>89</v>
      </c>
      <c r="B22" s="128" t="s">
        <v>90</v>
      </c>
      <c r="C22" s="264"/>
      <c r="D22" s="264"/>
    </row>
    <row r="23" spans="1:4" s="44" customFormat="1" ht="18.75" hidden="1">
      <c r="A23" s="138" t="s">
        <v>56</v>
      </c>
      <c r="B23" s="128" t="s">
        <v>91</v>
      </c>
      <c r="C23" s="264"/>
      <c r="D23" s="264"/>
    </row>
    <row r="24" spans="1:4" s="44" customFormat="1" ht="18.75">
      <c r="A24" s="138" t="s">
        <v>55</v>
      </c>
      <c r="B24" s="128" t="s">
        <v>92</v>
      </c>
      <c r="C24" s="264">
        <f>'Приложение 8'!L51</f>
        <v>50</v>
      </c>
      <c r="D24" s="264">
        <f>'Приложение 8'!M51</f>
        <v>50</v>
      </c>
    </row>
    <row r="25" spans="1:4" s="44" customFormat="1" ht="18.75" hidden="1">
      <c r="A25" s="138" t="s">
        <v>54</v>
      </c>
      <c r="B25" s="128" t="s">
        <v>93</v>
      </c>
      <c r="C25" s="264"/>
      <c r="D25" s="264"/>
    </row>
    <row r="26" spans="1:4" s="44" customFormat="1" ht="18.75" hidden="1">
      <c r="A26" s="138" t="s">
        <v>53</v>
      </c>
      <c r="B26" s="128" t="s">
        <v>94</v>
      </c>
      <c r="C26" s="264"/>
      <c r="D26" s="264"/>
    </row>
    <row r="27" spans="1:4" s="44" customFormat="1" ht="18.75">
      <c r="A27" s="138" t="s">
        <v>52</v>
      </c>
      <c r="B27" s="128" t="s">
        <v>95</v>
      </c>
      <c r="C27" s="264">
        <f>'Приложение 8'!L53</f>
        <v>50</v>
      </c>
      <c r="D27" s="264">
        <f>'Приложение 8'!M53</f>
        <v>50</v>
      </c>
    </row>
    <row r="28" spans="1:4" s="44" customFormat="1" ht="18.75" hidden="1">
      <c r="A28" s="138" t="s">
        <v>51</v>
      </c>
      <c r="B28" s="128" t="s">
        <v>96</v>
      </c>
      <c r="C28" s="264"/>
      <c r="D28" s="264"/>
    </row>
    <row r="29" spans="1:4" s="44" customFormat="1" ht="18.75" hidden="1">
      <c r="A29" s="138" t="s">
        <v>97</v>
      </c>
      <c r="B29" s="128" t="s">
        <v>98</v>
      </c>
      <c r="C29" s="264"/>
      <c r="D29" s="264"/>
    </row>
    <row r="30" spans="1:4" s="44" customFormat="1" ht="18.75" hidden="1">
      <c r="A30" s="138" t="s">
        <v>99</v>
      </c>
      <c r="B30" s="128" t="s">
        <v>100</v>
      </c>
      <c r="C30" s="264"/>
      <c r="D30" s="264"/>
    </row>
    <row r="31" spans="1:4" s="44" customFormat="1" ht="18.75">
      <c r="A31" s="138" t="s">
        <v>50</v>
      </c>
      <c r="B31" s="128" t="s">
        <v>101</v>
      </c>
      <c r="C31" s="264">
        <f>'Приложение 8'!L56</f>
        <v>454.84</v>
      </c>
      <c r="D31" s="264">
        <f>'Приложение 8'!M56</f>
        <v>454.84</v>
      </c>
    </row>
    <row r="32" spans="1:4" s="44" customFormat="1" ht="18.75" hidden="1">
      <c r="A32" s="138" t="s">
        <v>49</v>
      </c>
      <c r="B32" s="128" t="s">
        <v>102</v>
      </c>
      <c r="C32" s="264"/>
      <c r="D32" s="264"/>
    </row>
    <row r="33" spans="1:4" s="44" customFormat="1" ht="18.75" hidden="1">
      <c r="A33" s="138" t="s">
        <v>48</v>
      </c>
      <c r="B33" s="128" t="s">
        <v>103</v>
      </c>
      <c r="C33" s="264"/>
      <c r="D33" s="264"/>
    </row>
    <row r="34" spans="1:4" s="44" customFormat="1" ht="18.75" hidden="1">
      <c r="A34" s="138" t="s">
        <v>47</v>
      </c>
      <c r="B34" s="128" t="s">
        <v>104</v>
      </c>
      <c r="C34" s="264"/>
      <c r="D34" s="264"/>
    </row>
    <row r="35" spans="1:4" s="44" customFormat="1" ht="18.75">
      <c r="A35" s="138" t="s">
        <v>46</v>
      </c>
      <c r="B35" s="128" t="s">
        <v>105</v>
      </c>
      <c r="C35" s="264">
        <f>'Приложение 8'!L57</f>
        <v>454.84</v>
      </c>
      <c r="D35" s="264">
        <f>'Приложение 8'!M57</f>
        <v>454.84</v>
      </c>
    </row>
    <row r="36" spans="1:4" s="44" customFormat="1" ht="18.75" hidden="1">
      <c r="A36" s="138" t="s">
        <v>45</v>
      </c>
      <c r="B36" s="128" t="s">
        <v>106</v>
      </c>
      <c r="C36" s="264"/>
      <c r="D36" s="264"/>
    </row>
    <row r="37" spans="1:4" s="44" customFormat="1" ht="18.75">
      <c r="A37" s="138" t="s">
        <v>139</v>
      </c>
      <c r="B37" s="128" t="s">
        <v>107</v>
      </c>
      <c r="C37" s="264">
        <f>'Приложение 8'!L65</f>
        <v>146.08000000000001</v>
      </c>
      <c r="D37" s="264">
        <f>'Приложение 8'!M65</f>
        <v>36.96</v>
      </c>
    </row>
    <row r="38" spans="1:4" s="44" customFormat="1" ht="18.75">
      <c r="A38" s="138" t="s">
        <v>44</v>
      </c>
      <c r="B38" s="128" t="s">
        <v>108</v>
      </c>
      <c r="C38" s="264">
        <f>'Приложение 8'!L66</f>
        <v>146.08000000000001</v>
      </c>
      <c r="D38" s="264">
        <f>'Приложение 8'!M66</f>
        <v>36.96</v>
      </c>
    </row>
    <row r="39" spans="1:4" s="44" customFormat="1" ht="18.75" hidden="1">
      <c r="A39" s="138" t="s">
        <v>140</v>
      </c>
      <c r="B39" s="128" t="s">
        <v>109</v>
      </c>
      <c r="C39" s="264"/>
      <c r="D39" s="264"/>
    </row>
    <row r="40" spans="1:4" s="44" customFormat="1" ht="18.75" hidden="1">
      <c r="A40" s="138" t="s">
        <v>42</v>
      </c>
      <c r="B40" s="128" t="s">
        <v>110</v>
      </c>
      <c r="C40" s="264"/>
      <c r="D40" s="264"/>
    </row>
    <row r="41" spans="1:4" s="44" customFormat="1" ht="18.75" hidden="1">
      <c r="A41" s="138" t="s">
        <v>141</v>
      </c>
      <c r="B41" s="128" t="s">
        <v>111</v>
      </c>
      <c r="C41" s="264"/>
      <c r="D41" s="264"/>
    </row>
    <row r="42" spans="1:4" s="44" customFormat="1" ht="18.75" hidden="1">
      <c r="A42" s="138" t="s">
        <v>41</v>
      </c>
      <c r="B42" s="128" t="s">
        <v>112</v>
      </c>
      <c r="C42" s="264"/>
      <c r="D42" s="264"/>
    </row>
    <row r="43" spans="1:4" s="44" customFormat="1" ht="18.75" hidden="1">
      <c r="A43" s="138" t="s">
        <v>40</v>
      </c>
      <c r="B43" s="128" t="s">
        <v>113</v>
      </c>
      <c r="C43" s="264"/>
      <c r="D43" s="264"/>
    </row>
    <row r="44" spans="1:4" s="44" customFormat="1" ht="18.75" hidden="1">
      <c r="A44" s="138" t="s">
        <v>39</v>
      </c>
      <c r="B44" s="128" t="s">
        <v>114</v>
      </c>
      <c r="C44" s="264"/>
      <c r="D44" s="264"/>
    </row>
    <row r="45" spans="1:4" s="44" customFormat="1" ht="18.75" hidden="1">
      <c r="A45" s="138" t="s">
        <v>38</v>
      </c>
      <c r="B45" s="128" t="s">
        <v>115</v>
      </c>
      <c r="C45" s="264"/>
      <c r="D45" s="264"/>
    </row>
    <row r="46" spans="1:4" s="44" customFormat="1" ht="18.75">
      <c r="A46" s="138" t="s">
        <v>116</v>
      </c>
      <c r="B46" s="128" t="s">
        <v>117</v>
      </c>
      <c r="C46" s="264">
        <f>'Приложение 8'!L70</f>
        <v>909.68</v>
      </c>
      <c r="D46" s="264">
        <f>'Приложение 8'!M70</f>
        <v>908.68</v>
      </c>
    </row>
    <row r="47" spans="1:4" s="44" customFormat="1" ht="18.75" hidden="1">
      <c r="A47" s="138" t="s">
        <v>118</v>
      </c>
      <c r="B47" s="128" t="s">
        <v>120</v>
      </c>
      <c r="C47" s="264">
        <f>'Приложение 8'!L71</f>
        <v>0</v>
      </c>
      <c r="D47" s="264">
        <f>'Приложение 8'!M71</f>
        <v>0</v>
      </c>
    </row>
    <row r="48" spans="1:4" s="44" customFormat="1" ht="18.75" hidden="1">
      <c r="A48" s="138" t="s">
        <v>119</v>
      </c>
      <c r="B48" s="128" t="s">
        <v>120</v>
      </c>
      <c r="C48" s="264"/>
      <c r="D48" s="264"/>
    </row>
    <row r="49" spans="1:4" s="44" customFormat="1" ht="18.75" hidden="1">
      <c r="A49" s="138" t="s">
        <v>121</v>
      </c>
      <c r="B49" s="128" t="s">
        <v>122</v>
      </c>
      <c r="C49" s="264"/>
      <c r="D49" s="264"/>
    </row>
    <row r="50" spans="1:4" s="44" customFormat="1" ht="18.75">
      <c r="A50" s="138" t="s">
        <v>123</v>
      </c>
      <c r="B50" s="128" t="s">
        <v>124</v>
      </c>
      <c r="C50" s="264">
        <f>'Приложение 8'!L74</f>
        <v>909.68</v>
      </c>
      <c r="D50" s="264">
        <f>'Приложение 8'!M74</f>
        <v>908.68</v>
      </c>
    </row>
    <row r="51" spans="1:4" s="44" customFormat="1" ht="18.75" hidden="1">
      <c r="A51" s="138" t="s">
        <v>296</v>
      </c>
      <c r="B51" s="128" t="s">
        <v>124</v>
      </c>
      <c r="C51" s="264">
        <f>'Приложение 8'!L81</f>
        <v>0</v>
      </c>
      <c r="D51" s="264">
        <f>'Приложение 8'!M81</f>
        <v>0</v>
      </c>
    </row>
    <row r="52" spans="1:4" s="44" customFormat="1" ht="18.75">
      <c r="A52" s="85" t="s">
        <v>188</v>
      </c>
      <c r="B52" s="83" t="s">
        <v>201</v>
      </c>
      <c r="C52" s="264">
        <f>'Приложение 8'!L84</f>
        <v>112.92</v>
      </c>
      <c r="D52" s="264">
        <f>'Приложение 8'!M84</f>
        <v>226.04</v>
      </c>
    </row>
    <row r="53" spans="1:4" s="44" customFormat="1" ht="18.75" hidden="1">
      <c r="A53" s="138" t="s">
        <v>125</v>
      </c>
      <c r="B53" s="128" t="s">
        <v>126</v>
      </c>
      <c r="C53" s="264"/>
      <c r="D53" s="264"/>
    </row>
    <row r="54" spans="1:4" s="44" customFormat="1" ht="18.75" hidden="1">
      <c r="A54" s="138" t="s">
        <v>142</v>
      </c>
      <c r="B54" s="128" t="s">
        <v>143</v>
      </c>
      <c r="C54" s="264"/>
      <c r="D54" s="264"/>
    </row>
    <row r="55" spans="1:4" s="44" customFormat="1" ht="18.75" hidden="1">
      <c r="A55" s="138" t="s">
        <v>43</v>
      </c>
      <c r="B55" s="128" t="s">
        <v>127</v>
      </c>
      <c r="C55" s="264"/>
      <c r="D55" s="264"/>
    </row>
    <row r="56" spans="1:4" s="44" customFormat="1" ht="18.75" hidden="1">
      <c r="A56" s="138" t="s">
        <v>128</v>
      </c>
      <c r="B56" s="128" t="s">
        <v>129</v>
      </c>
      <c r="C56" s="264"/>
      <c r="D56" s="264"/>
    </row>
    <row r="57" spans="1:4" s="44" customFormat="1" ht="18.75" hidden="1">
      <c r="A57" s="138" t="s">
        <v>144</v>
      </c>
      <c r="B57" s="128" t="s">
        <v>130</v>
      </c>
      <c r="C57" s="264"/>
      <c r="D57" s="264"/>
    </row>
    <row r="58" spans="1:4" s="44" customFormat="1" ht="25.5" hidden="1">
      <c r="A58" s="138" t="s">
        <v>145</v>
      </c>
      <c r="B58" s="128" t="s">
        <v>131</v>
      </c>
      <c r="C58" s="264"/>
      <c r="D58" s="264"/>
    </row>
    <row r="59" spans="1:4" s="44" customFormat="1" ht="25.5" hidden="1">
      <c r="A59" s="138" t="s">
        <v>132</v>
      </c>
      <c r="B59" s="128" t="s">
        <v>133</v>
      </c>
      <c r="C59" s="264"/>
      <c r="D59" s="264"/>
    </row>
    <row r="60" spans="1:4" s="44" customFormat="1" ht="18.75" hidden="1">
      <c r="A60" s="138" t="s">
        <v>134</v>
      </c>
      <c r="B60" s="128" t="s">
        <v>135</v>
      </c>
      <c r="C60" s="264"/>
      <c r="D60" s="264"/>
    </row>
    <row r="61" spans="1:4" s="44" customFormat="1" ht="18.75" hidden="1">
      <c r="A61" s="138" t="s">
        <v>146</v>
      </c>
      <c r="B61" s="128" t="s">
        <v>136</v>
      </c>
      <c r="C61" s="264"/>
      <c r="D61" s="264"/>
    </row>
    <row r="62" spans="1:4" s="44" customFormat="1" ht="18.75">
      <c r="A62" s="139" t="s">
        <v>37</v>
      </c>
      <c r="B62" s="140"/>
      <c r="C62" s="141">
        <f>C7+C13+C15+C24+C31+C37+C46+C52</f>
        <v>9005.7699999999986</v>
      </c>
      <c r="D62" s="141">
        <f>D7+D13+D15+D24+D31+D37+D46+D52</f>
        <v>9012.17</v>
      </c>
    </row>
    <row r="63" spans="1:4" s="44" customFormat="1" ht="18.75">
      <c r="A63" s="73"/>
      <c r="B63" s="74"/>
      <c r="C63" s="75"/>
      <c r="D63" s="246"/>
    </row>
    <row r="64" spans="1:4" s="44" customFormat="1" ht="18.75">
      <c r="A64" s="73"/>
      <c r="B64" s="74"/>
      <c r="C64" s="75"/>
      <c r="D64" s="75"/>
    </row>
    <row r="65" spans="1:4" s="44" customFormat="1" ht="18.75">
      <c r="A65" s="73"/>
      <c r="B65" s="74"/>
      <c r="C65" s="75"/>
      <c r="D65" s="75"/>
    </row>
    <row r="66" spans="1:4" s="44" customFormat="1" ht="18.75">
      <c r="A66" s="73"/>
      <c r="B66" s="74"/>
      <c r="C66" s="75"/>
      <c r="D66" s="75"/>
    </row>
    <row r="67" spans="1:4" s="44" customFormat="1" ht="18.75">
      <c r="A67" s="73"/>
      <c r="B67" s="74"/>
      <c r="C67" s="75"/>
      <c r="D67" s="75"/>
    </row>
    <row r="68" spans="1:4" s="44" customFormat="1" ht="18.75">
      <c r="A68" s="73"/>
      <c r="B68" s="74"/>
      <c r="C68" s="75"/>
      <c r="D68" s="75"/>
    </row>
    <row r="69" spans="1:4" s="44" customFormat="1" ht="18.75">
      <c r="A69" s="76"/>
      <c r="B69" s="77"/>
      <c r="C69" s="75"/>
      <c r="D69" s="75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06"/>
  <sheetViews>
    <sheetView topLeftCell="A71" zoomScaleNormal="100" workbookViewId="0">
      <selection activeCell="B4" sqref="B4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59" customWidth="1"/>
    <col min="6" max="6" width="8.85546875" style="250" customWidth="1"/>
    <col min="7" max="7" width="10.7109375" style="29" hidden="1" customWidth="1"/>
    <col min="8" max="8" width="15.42578125" style="115" hidden="1" customWidth="1"/>
    <col min="9" max="11" width="16.140625" style="114" hidden="1" customWidth="1"/>
    <col min="12" max="12" width="17.140625" style="115" customWidth="1"/>
    <col min="13" max="13" width="9.140625" style="30" hidden="1" customWidth="1"/>
    <col min="14" max="14" width="9.140625" style="30" customWidth="1"/>
    <col min="15" max="15" width="13" style="30" customWidth="1"/>
    <col min="16" max="256" width="9.140625" style="30" customWidth="1"/>
    <col min="257" max="257" width="3.5703125" style="30" customWidth="1"/>
    <col min="258" max="16384" width="36" style="30"/>
  </cols>
  <sheetData>
    <row r="1" spans="1:15" ht="159.75" customHeight="1">
      <c r="A1" s="23"/>
      <c r="B1" s="23"/>
      <c r="C1" s="23"/>
      <c r="F1" s="302" t="s">
        <v>433</v>
      </c>
      <c r="G1" s="302"/>
      <c r="H1" s="302"/>
      <c r="I1" s="302"/>
      <c r="J1" s="302"/>
      <c r="K1" s="302"/>
      <c r="L1" s="302"/>
      <c r="M1" s="302"/>
      <c r="N1" s="315"/>
      <c r="O1" s="315"/>
    </row>
    <row r="2" spans="1:15" ht="16.5" customHeight="1">
      <c r="B2" s="28"/>
      <c r="G2" s="86"/>
      <c r="H2" s="93"/>
      <c r="I2" s="93"/>
      <c r="J2" s="93"/>
      <c r="K2" s="93"/>
      <c r="L2" s="93"/>
    </row>
    <row r="3" spans="1:15" s="32" customFormat="1" ht="47.25" customHeight="1">
      <c r="A3" s="316" t="s">
        <v>394</v>
      </c>
      <c r="B3" s="316"/>
      <c r="C3" s="316"/>
      <c r="D3" s="316"/>
      <c r="E3" s="316"/>
      <c r="F3" s="316"/>
      <c r="G3" s="316"/>
      <c r="H3" s="316"/>
      <c r="I3" s="317"/>
      <c r="J3" s="222"/>
      <c r="K3" s="222"/>
      <c r="L3" s="94"/>
    </row>
    <row r="4" spans="1:15" s="31" customFormat="1" ht="15.75">
      <c r="A4" s="95"/>
      <c r="B4" s="95"/>
      <c r="C4" s="95"/>
      <c r="D4" s="95"/>
      <c r="E4" s="260"/>
      <c r="F4" s="97"/>
      <c r="G4" s="97"/>
      <c r="H4" s="97"/>
      <c r="I4" s="97"/>
      <c r="J4" s="97"/>
      <c r="K4" s="97"/>
      <c r="L4" s="142" t="s">
        <v>271</v>
      </c>
    </row>
    <row r="5" spans="1:15" s="57" customFormat="1" ht="81.75" customHeight="1">
      <c r="A5" s="194" t="s">
        <v>69</v>
      </c>
      <c r="B5" s="194"/>
      <c r="C5" s="193" t="s">
        <v>159</v>
      </c>
      <c r="D5" s="193" t="s">
        <v>160</v>
      </c>
      <c r="E5" s="193" t="s">
        <v>161</v>
      </c>
      <c r="F5" s="251" t="s">
        <v>162</v>
      </c>
      <c r="G5" s="205" t="s">
        <v>10</v>
      </c>
      <c r="H5" s="184" t="s">
        <v>241</v>
      </c>
      <c r="I5" s="184" t="s">
        <v>10</v>
      </c>
      <c r="J5" s="206" t="s">
        <v>292</v>
      </c>
      <c r="K5" s="206" t="s">
        <v>291</v>
      </c>
      <c r="L5" s="206" t="s">
        <v>395</v>
      </c>
    </row>
    <row r="6" spans="1:15" s="56" customFormat="1">
      <c r="A6" s="190">
        <v>1</v>
      </c>
      <c r="B6" s="190">
        <v>2</v>
      </c>
      <c r="C6" s="193" t="s">
        <v>70</v>
      </c>
      <c r="D6" s="193" t="s">
        <v>71</v>
      </c>
      <c r="E6" s="193" t="s">
        <v>72</v>
      </c>
      <c r="F6" s="251" t="s">
        <v>73</v>
      </c>
      <c r="G6" s="190">
        <v>7</v>
      </c>
      <c r="H6" s="206">
        <v>8</v>
      </c>
      <c r="I6" s="206">
        <v>7</v>
      </c>
      <c r="J6" s="206"/>
      <c r="K6" s="206"/>
      <c r="L6" s="207">
        <v>7</v>
      </c>
    </row>
    <row r="7" spans="1:15" s="31" customFormat="1">
      <c r="A7" s="208" t="s">
        <v>410</v>
      </c>
      <c r="B7" s="209" t="s">
        <v>164</v>
      </c>
      <c r="C7" s="209"/>
      <c r="D7" s="209"/>
      <c r="E7" s="209"/>
      <c r="F7" s="252"/>
      <c r="G7" s="210" t="e">
        <f>G8+G20+G32</f>
        <v>#REF!</v>
      </c>
      <c r="H7" s="211" t="e">
        <f>H8+H20+H32+H14</f>
        <v>#REF!</v>
      </c>
      <c r="I7" s="211" t="e">
        <f>L7-H7</f>
        <v>#REF!</v>
      </c>
      <c r="J7" s="211">
        <f>J8+J20+J32+J14</f>
        <v>3074.5099999999998</v>
      </c>
      <c r="K7" s="211">
        <f>L7-J7</f>
        <v>-3074.5099999999998</v>
      </c>
      <c r="L7" s="211"/>
    </row>
    <row r="8" spans="1:15" s="33" customFormat="1" ht="34.5" customHeight="1">
      <c r="A8" s="208" t="s">
        <v>163</v>
      </c>
      <c r="B8" s="193" t="s">
        <v>164</v>
      </c>
      <c r="C8" s="193" t="s">
        <v>165</v>
      </c>
      <c r="D8" s="193"/>
      <c r="E8" s="193"/>
      <c r="F8" s="251"/>
      <c r="G8" s="212" t="e">
        <f>#REF!+G9</f>
        <v>#REF!</v>
      </c>
      <c r="H8" s="184">
        <v>660</v>
      </c>
      <c r="I8" s="184">
        <f t="shared" ref="I8:I65" si="0">L8-H8</f>
        <v>6497.3499999999995</v>
      </c>
      <c r="J8" s="229">
        <f>J9</f>
        <v>724.31</v>
      </c>
      <c r="K8" s="211">
        <f t="shared" ref="K8:K88" si="1">L8-J8</f>
        <v>6433.0399999999991</v>
      </c>
      <c r="L8" s="184">
        <f>L9+L15+L21+L33+L36</f>
        <v>7157.3499999999995</v>
      </c>
    </row>
    <row r="9" spans="1:15" s="31" customFormat="1" ht="25.5" customHeight="1">
      <c r="A9" s="208" t="s">
        <v>166</v>
      </c>
      <c r="B9" s="107" t="s">
        <v>164</v>
      </c>
      <c r="C9" s="107" t="s">
        <v>165</v>
      </c>
      <c r="D9" s="107" t="s">
        <v>167</v>
      </c>
      <c r="E9" s="107"/>
      <c r="F9" s="253"/>
      <c r="G9" s="212">
        <f t="shared" ref="G9" si="2">G10</f>
        <v>500</v>
      </c>
      <c r="H9" s="184">
        <f>H10</f>
        <v>0</v>
      </c>
      <c r="I9" s="184">
        <f t="shared" si="0"/>
        <v>786.96999999999991</v>
      </c>
      <c r="J9" s="184">
        <f>J10</f>
        <v>724.31</v>
      </c>
      <c r="K9" s="211">
        <f t="shared" si="1"/>
        <v>62.659999999999968</v>
      </c>
      <c r="L9" s="184">
        <f>L10</f>
        <v>786.96999999999991</v>
      </c>
    </row>
    <row r="10" spans="1:15" s="31" customFormat="1" ht="17.25" hidden="1" customHeight="1">
      <c r="A10" s="105" t="s">
        <v>170</v>
      </c>
      <c r="B10" s="107" t="s">
        <v>164</v>
      </c>
      <c r="C10" s="107" t="s">
        <v>165</v>
      </c>
      <c r="D10" s="107" t="s">
        <v>167</v>
      </c>
      <c r="E10" s="107"/>
      <c r="F10" s="253"/>
      <c r="G10" s="212">
        <f>G12+G13</f>
        <v>500</v>
      </c>
      <c r="H10" s="184"/>
      <c r="I10" s="184">
        <f t="shared" si="0"/>
        <v>786.96999999999991</v>
      </c>
      <c r="J10" s="184">
        <f>J12+J13</f>
        <v>724.31</v>
      </c>
      <c r="K10" s="211">
        <f t="shared" si="1"/>
        <v>62.659999999999968</v>
      </c>
      <c r="L10" s="184">
        <f>L12+L13</f>
        <v>786.96999999999991</v>
      </c>
    </row>
    <row r="11" spans="1:15" s="31" customFormat="1" ht="25.5">
      <c r="A11" s="105" t="s">
        <v>300</v>
      </c>
      <c r="B11" s="107" t="s">
        <v>164</v>
      </c>
      <c r="C11" s="107" t="s">
        <v>165</v>
      </c>
      <c r="D11" s="107" t="s">
        <v>167</v>
      </c>
      <c r="E11" s="107" t="s">
        <v>242</v>
      </c>
      <c r="F11" s="253"/>
      <c r="G11" s="212"/>
      <c r="H11" s="184"/>
      <c r="I11" s="184">
        <f t="shared" si="0"/>
        <v>786.96999999999991</v>
      </c>
      <c r="J11" s="184">
        <f>J12+J13</f>
        <v>724.31</v>
      </c>
      <c r="K11" s="211">
        <f t="shared" si="1"/>
        <v>62.659999999999968</v>
      </c>
      <c r="L11" s="184">
        <f>L12+L13</f>
        <v>786.96999999999991</v>
      </c>
    </row>
    <row r="12" spans="1:15" s="31" customFormat="1">
      <c r="A12" s="105" t="s">
        <v>244</v>
      </c>
      <c r="B12" s="107" t="s">
        <v>164</v>
      </c>
      <c r="C12" s="107" t="s">
        <v>165</v>
      </c>
      <c r="D12" s="107" t="s">
        <v>167</v>
      </c>
      <c r="E12" s="107" t="s">
        <v>243</v>
      </c>
      <c r="F12" s="253" t="s">
        <v>169</v>
      </c>
      <c r="G12" s="212">
        <v>500</v>
      </c>
      <c r="H12" s="184"/>
      <c r="I12" s="184">
        <f t="shared" si="0"/>
        <v>604.42999999999995</v>
      </c>
      <c r="J12" s="184">
        <v>556.30999999999995</v>
      </c>
      <c r="K12" s="211">
        <f t="shared" si="1"/>
        <v>48.120000000000005</v>
      </c>
      <c r="L12" s="184">
        <v>604.42999999999995</v>
      </c>
      <c r="O12" s="30"/>
    </row>
    <row r="13" spans="1:15" s="31" customFormat="1" ht="42.75" customHeight="1">
      <c r="A13" s="105" t="s">
        <v>424</v>
      </c>
      <c r="B13" s="107" t="s">
        <v>164</v>
      </c>
      <c r="C13" s="107" t="s">
        <v>165</v>
      </c>
      <c r="D13" s="107" t="s">
        <v>167</v>
      </c>
      <c r="E13" s="107" t="s">
        <v>243</v>
      </c>
      <c r="F13" s="253" t="s">
        <v>229</v>
      </c>
      <c r="G13" s="212"/>
      <c r="H13" s="184"/>
      <c r="I13" s="184">
        <f t="shared" si="0"/>
        <v>182.54</v>
      </c>
      <c r="J13" s="184">
        <v>168</v>
      </c>
      <c r="K13" s="211">
        <f t="shared" si="1"/>
        <v>14.539999999999992</v>
      </c>
      <c r="L13" s="184">
        <v>182.54</v>
      </c>
      <c r="O13" s="30"/>
    </row>
    <row r="14" spans="1:15" s="58" customFormat="1" ht="38.25" hidden="1">
      <c r="A14" s="103" t="s">
        <v>65</v>
      </c>
      <c r="B14" s="107" t="s">
        <v>164</v>
      </c>
      <c r="C14" s="107" t="s">
        <v>165</v>
      </c>
      <c r="D14" s="104"/>
      <c r="E14" s="104"/>
      <c r="F14" s="254"/>
      <c r="G14" s="212"/>
      <c r="H14" s="184" t="e">
        <f>#REF!</f>
        <v>#REF!</v>
      </c>
      <c r="I14" s="184">
        <f>L1</f>
        <v>0</v>
      </c>
      <c r="J14" s="229">
        <f>J15</f>
        <v>724.31</v>
      </c>
      <c r="K14" s="211">
        <f t="shared" si="1"/>
        <v>62.659999999999968</v>
      </c>
      <c r="L14" s="184">
        <f>L15</f>
        <v>786.96999999999991</v>
      </c>
      <c r="M14" s="31"/>
    </row>
    <row r="15" spans="1:15" s="58" customFormat="1" ht="42.75" customHeight="1">
      <c r="A15" s="103" t="s">
        <v>65</v>
      </c>
      <c r="B15" s="107" t="s">
        <v>164</v>
      </c>
      <c r="C15" s="106" t="s">
        <v>165</v>
      </c>
      <c r="D15" s="106" t="s">
        <v>171</v>
      </c>
      <c r="E15" s="107"/>
      <c r="F15" s="255"/>
      <c r="G15" s="212"/>
      <c r="H15" s="184"/>
      <c r="I15" s="184"/>
      <c r="J15" s="184">
        <f>J16</f>
        <v>724.31</v>
      </c>
      <c r="K15" s="211">
        <f t="shared" si="1"/>
        <v>62.659999999999968</v>
      </c>
      <c r="L15" s="184">
        <f>L16</f>
        <v>786.96999999999991</v>
      </c>
      <c r="M15" s="31"/>
    </row>
    <row r="16" spans="1:15" s="58" customFormat="1" ht="30" hidden="1" customHeight="1">
      <c r="A16" s="105" t="s">
        <v>302</v>
      </c>
      <c r="B16" s="107" t="s">
        <v>164</v>
      </c>
      <c r="C16" s="106" t="s">
        <v>165</v>
      </c>
      <c r="D16" s="106" t="s">
        <v>171</v>
      </c>
      <c r="E16" s="107" t="s">
        <v>242</v>
      </c>
      <c r="F16" s="255"/>
      <c r="G16" s="212"/>
      <c r="H16" s="184"/>
      <c r="I16" s="184"/>
      <c r="J16" s="184">
        <f>J17</f>
        <v>724.31</v>
      </c>
      <c r="K16" s="211">
        <f t="shared" si="1"/>
        <v>62.659999999999968</v>
      </c>
      <c r="L16" s="184">
        <f>L17</f>
        <v>786.96999999999991</v>
      </c>
      <c r="M16" s="31"/>
    </row>
    <row r="17" spans="1:13" s="58" customFormat="1" ht="29.25" customHeight="1">
      <c r="A17" s="105" t="s">
        <v>425</v>
      </c>
      <c r="B17" s="107" t="s">
        <v>164</v>
      </c>
      <c r="C17" s="106" t="s">
        <v>165</v>
      </c>
      <c r="D17" s="106" t="s">
        <v>171</v>
      </c>
      <c r="E17" s="107" t="s">
        <v>426</v>
      </c>
      <c r="F17" s="255"/>
      <c r="G17" s="212"/>
      <c r="H17" s="184"/>
      <c r="I17" s="184"/>
      <c r="J17" s="184">
        <f>J18+J19</f>
        <v>724.31</v>
      </c>
      <c r="K17" s="211">
        <f t="shared" si="1"/>
        <v>62.659999999999968</v>
      </c>
      <c r="L17" s="184">
        <f>L18+L19</f>
        <v>786.96999999999991</v>
      </c>
      <c r="M17" s="31"/>
    </row>
    <row r="18" spans="1:13" s="58" customFormat="1" ht="12.75" customHeight="1">
      <c r="A18" s="105" t="s">
        <v>244</v>
      </c>
      <c r="B18" s="107" t="s">
        <v>164</v>
      </c>
      <c r="C18" s="106" t="s">
        <v>165</v>
      </c>
      <c r="D18" s="106" t="s">
        <v>171</v>
      </c>
      <c r="E18" s="107" t="s">
        <v>269</v>
      </c>
      <c r="F18" s="255" t="s">
        <v>169</v>
      </c>
      <c r="G18" s="212"/>
      <c r="H18" s="184"/>
      <c r="I18" s="184"/>
      <c r="J18" s="184">
        <v>556.30999999999995</v>
      </c>
      <c r="K18" s="211">
        <f t="shared" si="1"/>
        <v>48.120000000000005</v>
      </c>
      <c r="L18" s="184">
        <v>604.42999999999995</v>
      </c>
      <c r="M18" s="31"/>
    </row>
    <row r="19" spans="1:13" s="58" customFormat="1" ht="39.75" customHeight="1">
      <c r="A19" s="105" t="s">
        <v>424</v>
      </c>
      <c r="B19" s="107" t="s">
        <v>164</v>
      </c>
      <c r="C19" s="106" t="s">
        <v>165</v>
      </c>
      <c r="D19" s="106" t="s">
        <v>171</v>
      </c>
      <c r="E19" s="107" t="s">
        <v>269</v>
      </c>
      <c r="F19" s="255" t="s">
        <v>229</v>
      </c>
      <c r="G19" s="212"/>
      <c r="H19" s="184"/>
      <c r="I19" s="184"/>
      <c r="J19" s="184">
        <v>168</v>
      </c>
      <c r="K19" s="211">
        <f t="shared" si="1"/>
        <v>14.539999999999992</v>
      </c>
      <c r="L19" s="184">
        <v>182.54</v>
      </c>
      <c r="M19" s="31"/>
    </row>
    <row r="20" spans="1:13" s="58" customFormat="1" ht="54" hidden="1" customHeight="1">
      <c r="A20" s="105" t="s">
        <v>64</v>
      </c>
      <c r="B20" s="107" t="s">
        <v>164</v>
      </c>
      <c r="C20" s="107" t="s">
        <v>165</v>
      </c>
      <c r="D20" s="107"/>
      <c r="E20" s="107"/>
      <c r="F20" s="253"/>
      <c r="G20" s="212" t="e">
        <f>#REF!+#REF!</f>
        <v>#REF!</v>
      </c>
      <c r="H20" s="184" t="e">
        <f>#REF!</f>
        <v>#REF!</v>
      </c>
      <c r="I20" s="184" t="e">
        <f t="shared" si="0"/>
        <v>#REF!</v>
      </c>
      <c r="J20" s="229">
        <f>J21</f>
        <v>1624.8899999999999</v>
      </c>
      <c r="K20" s="211">
        <f t="shared" si="1"/>
        <v>-1524.8899999999999</v>
      </c>
      <c r="L20" s="184">
        <f>L21</f>
        <v>100</v>
      </c>
    </row>
    <row r="21" spans="1:13" ht="35.25" customHeight="1">
      <c r="A21" s="263" t="s">
        <v>246</v>
      </c>
      <c r="B21" s="107" t="s">
        <v>164</v>
      </c>
      <c r="C21" s="107" t="s">
        <v>165</v>
      </c>
      <c r="D21" s="107" t="s">
        <v>173</v>
      </c>
      <c r="E21" s="107"/>
      <c r="F21" s="253"/>
      <c r="G21" s="212"/>
      <c r="H21" s="184"/>
      <c r="I21" s="184">
        <f t="shared" si="0"/>
        <v>100</v>
      </c>
      <c r="J21" s="184">
        <f>J22</f>
        <v>1624.8899999999999</v>
      </c>
      <c r="K21" s="211">
        <f t="shared" si="1"/>
        <v>-1524.8899999999999</v>
      </c>
      <c r="L21" s="184">
        <f>L22</f>
        <v>100</v>
      </c>
    </row>
    <row r="22" spans="1:13" ht="51" hidden="1">
      <c r="A22" s="105" t="s">
        <v>304</v>
      </c>
      <c r="B22" s="107" t="s">
        <v>164</v>
      </c>
      <c r="C22" s="107" t="s">
        <v>165</v>
      </c>
      <c r="D22" s="107" t="s">
        <v>173</v>
      </c>
      <c r="E22" s="107" t="s">
        <v>230</v>
      </c>
      <c r="F22" s="253"/>
      <c r="G22" s="212"/>
      <c r="H22" s="184"/>
      <c r="I22" s="184">
        <f t="shared" si="0"/>
        <v>100</v>
      </c>
      <c r="J22" s="184">
        <f>J23+J26</f>
        <v>1624.8899999999999</v>
      </c>
      <c r="K22" s="211">
        <f t="shared" si="1"/>
        <v>-1524.8899999999999</v>
      </c>
      <c r="L22" s="184">
        <f>L23+L26</f>
        <v>100</v>
      </c>
    </row>
    <row r="23" spans="1:13" ht="25.5" hidden="1">
      <c r="A23" s="214" t="s">
        <v>305</v>
      </c>
      <c r="B23" s="107" t="s">
        <v>164</v>
      </c>
      <c r="C23" s="107" t="s">
        <v>165</v>
      </c>
      <c r="D23" s="107" t="s">
        <v>173</v>
      </c>
      <c r="E23" s="107" t="s">
        <v>231</v>
      </c>
      <c r="F23" s="253"/>
      <c r="G23" s="212"/>
      <c r="H23" s="184"/>
      <c r="I23" s="184">
        <f t="shared" si="0"/>
        <v>0</v>
      </c>
      <c r="J23" s="184">
        <f>J24+J25</f>
        <v>1624.8899999999999</v>
      </c>
      <c r="K23" s="211">
        <f t="shared" si="1"/>
        <v>-1624.8899999999999</v>
      </c>
      <c r="L23" s="184">
        <f>L24+L25</f>
        <v>0</v>
      </c>
    </row>
    <row r="24" spans="1:13" hidden="1">
      <c r="A24" s="214" t="s">
        <v>244</v>
      </c>
      <c r="B24" s="107" t="s">
        <v>164</v>
      </c>
      <c r="C24" s="107" t="s">
        <v>165</v>
      </c>
      <c r="D24" s="107" t="s">
        <v>173</v>
      </c>
      <c r="E24" s="107" t="s">
        <v>231</v>
      </c>
      <c r="F24" s="256" t="s">
        <v>169</v>
      </c>
      <c r="G24" s="212"/>
      <c r="H24" s="184"/>
      <c r="I24" s="184">
        <f t="shared" si="0"/>
        <v>0</v>
      </c>
      <c r="J24" s="184">
        <v>1248</v>
      </c>
      <c r="K24" s="211">
        <f t="shared" si="1"/>
        <v>-1248</v>
      </c>
      <c r="L24" s="184"/>
    </row>
    <row r="25" spans="1:13" ht="29.25" hidden="1" customHeight="1">
      <c r="A25" s="214" t="s">
        <v>247</v>
      </c>
      <c r="B25" s="107" t="s">
        <v>164</v>
      </c>
      <c r="C25" s="107" t="s">
        <v>165</v>
      </c>
      <c r="D25" s="107" t="s">
        <v>173</v>
      </c>
      <c r="E25" s="107" t="s">
        <v>231</v>
      </c>
      <c r="F25" s="256" t="s">
        <v>229</v>
      </c>
      <c r="G25" s="212"/>
      <c r="H25" s="184"/>
      <c r="I25" s="184">
        <f t="shared" si="0"/>
        <v>0</v>
      </c>
      <c r="J25" s="184">
        <v>376.89</v>
      </c>
      <c r="K25" s="211">
        <f t="shared" si="1"/>
        <v>-376.89</v>
      </c>
      <c r="L25" s="184"/>
    </row>
    <row r="26" spans="1:13" ht="25.5">
      <c r="A26" s="214" t="s">
        <v>306</v>
      </c>
      <c r="B26" s="107" t="s">
        <v>164</v>
      </c>
      <c r="C26" s="107" t="s">
        <v>165</v>
      </c>
      <c r="D26" s="107" t="s">
        <v>173</v>
      </c>
      <c r="E26" s="107" t="s">
        <v>232</v>
      </c>
      <c r="F26" s="253"/>
      <c r="G26" s="212"/>
      <c r="H26" s="184"/>
      <c r="I26" s="184">
        <f t="shared" si="0"/>
        <v>100</v>
      </c>
      <c r="J26" s="184">
        <f>J27+J28+J29+J30+J31</f>
        <v>0</v>
      </c>
      <c r="K26" s="211">
        <f t="shared" si="1"/>
        <v>100</v>
      </c>
      <c r="L26" s="184">
        <f>L27+L28+L29+L30+L31</f>
        <v>100</v>
      </c>
    </row>
    <row r="27" spans="1:13" ht="25.5" hidden="1">
      <c r="A27" s="214" t="s">
        <v>248</v>
      </c>
      <c r="B27" s="107" t="s">
        <v>164</v>
      </c>
      <c r="C27" s="107" t="s">
        <v>165</v>
      </c>
      <c r="D27" s="107" t="s">
        <v>173</v>
      </c>
      <c r="E27" s="107" t="s">
        <v>232</v>
      </c>
      <c r="F27" s="249" t="s">
        <v>172</v>
      </c>
      <c r="G27" s="212"/>
      <c r="H27" s="184"/>
      <c r="I27" s="184">
        <f t="shared" si="0"/>
        <v>0</v>
      </c>
      <c r="J27" s="184"/>
      <c r="K27" s="211">
        <f t="shared" si="1"/>
        <v>0</v>
      </c>
      <c r="L27" s="184">
        <v>0</v>
      </c>
    </row>
    <row r="28" spans="1:13" ht="24.75" customHeight="1">
      <c r="A28" s="214" t="s">
        <v>181</v>
      </c>
      <c r="B28" s="107" t="s">
        <v>164</v>
      </c>
      <c r="C28" s="107" t="s">
        <v>165</v>
      </c>
      <c r="D28" s="107" t="s">
        <v>173</v>
      </c>
      <c r="E28" s="107" t="s">
        <v>232</v>
      </c>
      <c r="F28" s="249">
        <v>244</v>
      </c>
      <c r="G28" s="212"/>
      <c r="H28" s="184"/>
      <c r="I28" s="184">
        <f t="shared" si="0"/>
        <v>100</v>
      </c>
      <c r="J28" s="184"/>
      <c r="K28" s="211">
        <f t="shared" si="1"/>
        <v>100</v>
      </c>
      <c r="L28" s="184">
        <v>100</v>
      </c>
    </row>
    <row r="29" spans="1:13" ht="76.5" hidden="1">
      <c r="A29" s="214" t="s">
        <v>249</v>
      </c>
      <c r="B29" s="107" t="s">
        <v>164</v>
      </c>
      <c r="C29" s="107" t="s">
        <v>165</v>
      </c>
      <c r="D29" s="107" t="s">
        <v>173</v>
      </c>
      <c r="E29" s="107" t="s">
        <v>232</v>
      </c>
      <c r="F29" s="256" t="s">
        <v>250</v>
      </c>
      <c r="G29" s="212"/>
      <c r="H29" s="184"/>
      <c r="I29" s="184">
        <f t="shared" si="0"/>
        <v>0</v>
      </c>
      <c r="J29" s="184">
        <v>0</v>
      </c>
      <c r="K29" s="211">
        <f t="shared" si="1"/>
        <v>0</v>
      </c>
      <c r="L29" s="184">
        <v>0</v>
      </c>
    </row>
    <row r="30" spans="1:13" hidden="1">
      <c r="A30" s="214" t="s">
        <v>176</v>
      </c>
      <c r="B30" s="107" t="s">
        <v>164</v>
      </c>
      <c r="C30" s="107" t="s">
        <v>165</v>
      </c>
      <c r="D30" s="107" t="s">
        <v>173</v>
      </c>
      <c r="E30" s="107" t="s">
        <v>232</v>
      </c>
      <c r="F30" s="256" t="s">
        <v>177</v>
      </c>
      <c r="G30" s="212"/>
      <c r="H30" s="184"/>
      <c r="I30" s="184">
        <f t="shared" si="0"/>
        <v>0</v>
      </c>
      <c r="J30" s="184">
        <v>0</v>
      </c>
      <c r="K30" s="211">
        <f t="shared" si="1"/>
        <v>0</v>
      </c>
      <c r="L30" s="184">
        <v>0</v>
      </c>
    </row>
    <row r="31" spans="1:13" hidden="1">
      <c r="A31" s="214" t="s">
        <v>251</v>
      </c>
      <c r="B31" s="107" t="s">
        <v>164</v>
      </c>
      <c r="C31" s="107" t="s">
        <v>165</v>
      </c>
      <c r="D31" s="107" t="s">
        <v>173</v>
      </c>
      <c r="E31" s="107" t="s">
        <v>232</v>
      </c>
      <c r="F31" s="256" t="s">
        <v>178</v>
      </c>
      <c r="G31" s="212"/>
      <c r="H31" s="184"/>
      <c r="I31" s="184">
        <f t="shared" si="0"/>
        <v>0</v>
      </c>
      <c r="J31" s="184"/>
      <c r="K31" s="211">
        <f t="shared" si="1"/>
        <v>0</v>
      </c>
      <c r="L31" s="184">
        <v>0</v>
      </c>
    </row>
    <row r="32" spans="1:13" hidden="1">
      <c r="A32" s="237" t="s">
        <v>63</v>
      </c>
      <c r="B32" s="107" t="s">
        <v>164</v>
      </c>
      <c r="C32" s="107" t="s">
        <v>165</v>
      </c>
      <c r="D32" s="107"/>
      <c r="E32" s="107"/>
      <c r="F32" s="253"/>
      <c r="G32" s="212" t="e">
        <f>#REF!</f>
        <v>#REF!</v>
      </c>
      <c r="H32" s="184"/>
      <c r="I32" s="184">
        <f t="shared" si="0"/>
        <v>8</v>
      </c>
      <c r="J32" s="229">
        <f>J33</f>
        <v>1</v>
      </c>
      <c r="K32" s="211">
        <f t="shared" si="1"/>
        <v>7</v>
      </c>
      <c r="L32" s="184">
        <f>L33</f>
        <v>8</v>
      </c>
    </row>
    <row r="33" spans="1:13">
      <c r="A33" s="237" t="s">
        <v>63</v>
      </c>
      <c r="B33" s="107" t="s">
        <v>164</v>
      </c>
      <c r="C33" s="107" t="s">
        <v>165</v>
      </c>
      <c r="D33" s="107" t="s">
        <v>179</v>
      </c>
      <c r="E33" s="107"/>
      <c r="F33" s="253"/>
      <c r="G33" s="212"/>
      <c r="H33" s="184"/>
      <c r="I33" s="184">
        <f t="shared" si="0"/>
        <v>8</v>
      </c>
      <c r="J33" s="184">
        <f>J35</f>
        <v>1</v>
      </c>
      <c r="K33" s="211">
        <f>L33-J33</f>
        <v>7</v>
      </c>
      <c r="L33" s="184">
        <f>L34</f>
        <v>8</v>
      </c>
    </row>
    <row r="34" spans="1:13" ht="25.5">
      <c r="A34" s="215" t="s">
        <v>420</v>
      </c>
      <c r="B34" s="107" t="s">
        <v>164</v>
      </c>
      <c r="C34" s="107" t="s">
        <v>165</v>
      </c>
      <c r="D34" s="107" t="s">
        <v>179</v>
      </c>
      <c r="E34" s="107" t="s">
        <v>421</v>
      </c>
      <c r="F34" s="253"/>
      <c r="G34" s="212"/>
      <c r="H34" s="184"/>
      <c r="I34" s="184"/>
      <c r="J34" s="184"/>
      <c r="K34" s="211"/>
      <c r="L34" s="184">
        <f>L35</f>
        <v>8</v>
      </c>
    </row>
    <row r="35" spans="1:13">
      <c r="A35" s="215" t="s">
        <v>419</v>
      </c>
      <c r="B35" s="107" t="s">
        <v>164</v>
      </c>
      <c r="C35" s="107" t="s">
        <v>165</v>
      </c>
      <c r="D35" s="107" t="s">
        <v>179</v>
      </c>
      <c r="E35" s="107" t="s">
        <v>421</v>
      </c>
      <c r="F35" s="251" t="s">
        <v>411</v>
      </c>
      <c r="G35" s="212"/>
      <c r="H35" s="184"/>
      <c r="I35" s="184">
        <f t="shared" si="0"/>
        <v>8</v>
      </c>
      <c r="J35" s="184">
        <v>1</v>
      </c>
      <c r="K35" s="211">
        <f>L35-J35</f>
        <v>7</v>
      </c>
      <c r="L35" s="184">
        <v>8</v>
      </c>
      <c r="M35" s="30" t="s">
        <v>252</v>
      </c>
    </row>
    <row r="36" spans="1:13">
      <c r="A36" s="242" t="s">
        <v>413</v>
      </c>
      <c r="B36" s="107" t="s">
        <v>164</v>
      </c>
      <c r="C36" s="107" t="s">
        <v>165</v>
      </c>
      <c r="D36" s="107" t="s">
        <v>293</v>
      </c>
      <c r="E36" s="107"/>
      <c r="F36" s="251"/>
      <c r="G36" s="212"/>
      <c r="H36" s="184"/>
      <c r="I36" s="184"/>
      <c r="J36" s="184"/>
      <c r="K36" s="211"/>
      <c r="L36" s="184">
        <f>L37</f>
        <v>5475.41</v>
      </c>
    </row>
    <row r="37" spans="1:13" ht="25.5">
      <c r="A37" s="261" t="s">
        <v>414</v>
      </c>
      <c r="B37" s="107" t="s">
        <v>164</v>
      </c>
      <c r="C37" s="107" t="s">
        <v>165</v>
      </c>
      <c r="D37" s="107" t="s">
        <v>293</v>
      </c>
      <c r="E37" s="107" t="s">
        <v>412</v>
      </c>
      <c r="F37" s="251"/>
      <c r="G37" s="212"/>
      <c r="H37" s="184"/>
      <c r="I37" s="184"/>
      <c r="J37" s="184"/>
      <c r="K37" s="211"/>
      <c r="L37" s="184">
        <f>L38+L42</f>
        <v>5475.41</v>
      </c>
    </row>
    <row r="38" spans="1:13" ht="25.5">
      <c r="A38" s="105" t="s">
        <v>415</v>
      </c>
      <c r="B38" s="107" t="s">
        <v>164</v>
      </c>
      <c r="C38" s="107" t="s">
        <v>165</v>
      </c>
      <c r="D38" s="107" t="s">
        <v>293</v>
      </c>
      <c r="E38" s="107" t="s">
        <v>396</v>
      </c>
      <c r="F38" s="251"/>
      <c r="G38" s="212"/>
      <c r="H38" s="184"/>
      <c r="I38" s="184"/>
      <c r="J38" s="184" t="e">
        <f>#REF!+J39</f>
        <v>#REF!</v>
      </c>
      <c r="K38" s="211" t="e">
        <f t="shared" si="1"/>
        <v>#REF!</v>
      </c>
      <c r="L38" s="184">
        <f>L39+L40</f>
        <v>3244.41</v>
      </c>
    </row>
    <row r="39" spans="1:13">
      <c r="A39" s="214" t="s">
        <v>244</v>
      </c>
      <c r="B39" s="107" t="s">
        <v>164</v>
      </c>
      <c r="C39" s="107" t="s">
        <v>165</v>
      </c>
      <c r="D39" s="107" t="s">
        <v>293</v>
      </c>
      <c r="E39" s="107" t="s">
        <v>396</v>
      </c>
      <c r="F39" s="251" t="s">
        <v>180</v>
      </c>
      <c r="G39" s="212"/>
      <c r="H39" s="184"/>
      <c r="I39" s="184"/>
      <c r="J39" s="184"/>
      <c r="K39" s="211">
        <f t="shared" si="1"/>
        <v>2480.71</v>
      </c>
      <c r="L39" s="184">
        <v>2480.71</v>
      </c>
    </row>
    <row r="40" spans="1:13" ht="38.25">
      <c r="A40" s="109" t="s">
        <v>259</v>
      </c>
      <c r="B40" s="107" t="s">
        <v>164</v>
      </c>
      <c r="C40" s="107" t="s">
        <v>165</v>
      </c>
      <c r="D40" s="107" t="s">
        <v>293</v>
      </c>
      <c r="E40" s="107" t="s">
        <v>396</v>
      </c>
      <c r="F40" s="251" t="s">
        <v>237</v>
      </c>
      <c r="G40" s="212"/>
      <c r="H40" s="184"/>
      <c r="I40" s="184"/>
      <c r="J40" s="184"/>
      <c r="K40" s="211"/>
      <c r="L40" s="184">
        <v>763.7</v>
      </c>
    </row>
    <row r="41" spans="1:13" ht="25.5">
      <c r="A41" s="214" t="s">
        <v>306</v>
      </c>
      <c r="B41" s="107" t="s">
        <v>164</v>
      </c>
      <c r="C41" s="107" t="s">
        <v>165</v>
      </c>
      <c r="D41" s="107" t="s">
        <v>293</v>
      </c>
      <c r="E41" s="107" t="s">
        <v>363</v>
      </c>
      <c r="F41" s="251"/>
      <c r="G41" s="212"/>
      <c r="H41" s="184"/>
      <c r="I41" s="184"/>
      <c r="J41" s="184"/>
      <c r="K41" s="211"/>
      <c r="L41" s="184">
        <f>L42</f>
        <v>2231</v>
      </c>
    </row>
    <row r="42" spans="1:13">
      <c r="A42" s="214" t="s">
        <v>362</v>
      </c>
      <c r="B42" s="107" t="s">
        <v>164</v>
      </c>
      <c r="C42" s="107" t="s">
        <v>165</v>
      </c>
      <c r="D42" s="107" t="s">
        <v>293</v>
      </c>
      <c r="E42" s="107" t="s">
        <v>363</v>
      </c>
      <c r="F42" s="251" t="s">
        <v>175</v>
      </c>
      <c r="G42" s="212"/>
      <c r="H42" s="184"/>
      <c r="I42" s="184"/>
      <c r="J42" s="184"/>
      <c r="K42" s="211"/>
      <c r="L42" s="184">
        <f>2231</f>
        <v>2231</v>
      </c>
    </row>
    <row r="43" spans="1:13" s="235" customFormat="1">
      <c r="A43" s="262" t="s">
        <v>190</v>
      </c>
      <c r="B43" s="83" t="s">
        <v>164</v>
      </c>
      <c r="C43" s="83" t="s">
        <v>167</v>
      </c>
      <c r="D43" s="83"/>
      <c r="E43" s="83"/>
      <c r="F43" s="257"/>
      <c r="G43" s="81" t="e">
        <f>G44</f>
        <v>#REF!</v>
      </c>
      <c r="H43" s="98" t="e">
        <f>H44</f>
        <v>#REF!</v>
      </c>
      <c r="I43" s="98" t="e">
        <f t="shared" si="0"/>
        <v>#REF!</v>
      </c>
      <c r="J43" s="98">
        <f>J44</f>
        <v>108.1</v>
      </c>
      <c r="K43" s="183">
        <f t="shared" si="1"/>
        <v>101.80000000000001</v>
      </c>
      <c r="L43" s="98">
        <f>L44</f>
        <v>209.9</v>
      </c>
    </row>
    <row r="44" spans="1:13" s="235" customFormat="1">
      <c r="A44" s="234" t="s">
        <v>78</v>
      </c>
      <c r="B44" s="83" t="s">
        <v>164</v>
      </c>
      <c r="C44" s="83" t="s">
        <v>167</v>
      </c>
      <c r="D44" s="83" t="s">
        <v>171</v>
      </c>
      <c r="E44" s="83"/>
      <c r="F44" s="257"/>
      <c r="G44" s="81" t="e">
        <f>#REF!+#REF!</f>
        <v>#REF!</v>
      </c>
      <c r="H44" s="98" t="e">
        <f>#REF!</f>
        <v>#REF!</v>
      </c>
      <c r="I44" s="98" t="e">
        <f t="shared" si="0"/>
        <v>#REF!</v>
      </c>
      <c r="J44" s="98">
        <f>J45</f>
        <v>108.1</v>
      </c>
      <c r="K44" s="183">
        <f t="shared" si="1"/>
        <v>101.80000000000001</v>
      </c>
      <c r="L44" s="98">
        <f>L45</f>
        <v>209.9</v>
      </c>
    </row>
    <row r="45" spans="1:13" s="235" customFormat="1" ht="63.75">
      <c r="A45" s="236" t="s">
        <v>307</v>
      </c>
      <c r="B45" s="83" t="s">
        <v>164</v>
      </c>
      <c r="C45" s="83" t="s">
        <v>167</v>
      </c>
      <c r="D45" s="83" t="s">
        <v>171</v>
      </c>
      <c r="E45" s="83" t="s">
        <v>253</v>
      </c>
      <c r="F45" s="257"/>
      <c r="G45" s="81"/>
      <c r="H45" s="98"/>
      <c r="I45" s="98">
        <f t="shared" si="0"/>
        <v>209.9</v>
      </c>
      <c r="J45" s="98">
        <f>J46+J47+J48</f>
        <v>108.1</v>
      </c>
      <c r="K45" s="183">
        <f t="shared" si="1"/>
        <v>101.80000000000001</v>
      </c>
      <c r="L45" s="98">
        <f>L46+L47+L48</f>
        <v>209.9</v>
      </c>
    </row>
    <row r="46" spans="1:13" s="235" customFormat="1">
      <c r="A46" s="109" t="s">
        <v>244</v>
      </c>
      <c r="B46" s="83" t="s">
        <v>164</v>
      </c>
      <c r="C46" s="83" t="s">
        <v>167</v>
      </c>
      <c r="D46" s="83" t="s">
        <v>171</v>
      </c>
      <c r="E46" s="83" t="s">
        <v>253</v>
      </c>
      <c r="F46" s="258" t="s">
        <v>169</v>
      </c>
      <c r="G46" s="81"/>
      <c r="H46" s="98">
        <v>0</v>
      </c>
      <c r="I46" s="98">
        <f t="shared" si="0"/>
        <v>161</v>
      </c>
      <c r="J46" s="98">
        <v>75.45</v>
      </c>
      <c r="K46" s="183">
        <f t="shared" si="1"/>
        <v>85.55</v>
      </c>
      <c r="L46" s="98">
        <v>161</v>
      </c>
      <c r="M46" s="235" t="s">
        <v>254</v>
      </c>
    </row>
    <row r="47" spans="1:13" s="235" customFormat="1" ht="38.25">
      <c r="A47" s="109" t="s">
        <v>247</v>
      </c>
      <c r="B47" s="83" t="s">
        <v>164</v>
      </c>
      <c r="C47" s="83" t="s">
        <v>167</v>
      </c>
      <c r="D47" s="83" t="s">
        <v>171</v>
      </c>
      <c r="E47" s="83" t="s">
        <v>253</v>
      </c>
      <c r="F47" s="258" t="s">
        <v>229</v>
      </c>
      <c r="G47" s="81"/>
      <c r="H47" s="98">
        <v>0</v>
      </c>
      <c r="I47" s="98">
        <f t="shared" si="0"/>
        <v>48.9</v>
      </c>
      <c r="J47" s="98">
        <v>32.65</v>
      </c>
      <c r="K47" s="183">
        <f t="shared" si="1"/>
        <v>16.25</v>
      </c>
      <c r="L47" s="98">
        <v>48.9</v>
      </c>
      <c r="M47" s="235" t="s">
        <v>254</v>
      </c>
    </row>
    <row r="48" spans="1:13" s="235" customFormat="1" ht="26.25" hidden="1" customHeight="1">
      <c r="A48" s="236" t="s">
        <v>181</v>
      </c>
      <c r="B48" s="83" t="s">
        <v>164</v>
      </c>
      <c r="C48" s="83" t="s">
        <v>167</v>
      </c>
      <c r="D48" s="83" t="s">
        <v>171</v>
      </c>
      <c r="E48" s="83" t="s">
        <v>253</v>
      </c>
      <c r="F48" s="257" t="s">
        <v>175</v>
      </c>
      <c r="G48" s="81"/>
      <c r="H48" s="98"/>
      <c r="I48" s="98">
        <f t="shared" si="0"/>
        <v>0</v>
      </c>
      <c r="J48" s="98">
        <v>0</v>
      </c>
      <c r="K48" s="183">
        <f t="shared" si="1"/>
        <v>0</v>
      </c>
      <c r="L48" s="98">
        <v>0</v>
      </c>
      <c r="M48" s="235" t="s">
        <v>254</v>
      </c>
    </row>
    <row r="49" spans="1:12" s="235" customFormat="1" ht="33" customHeight="1">
      <c r="A49" s="240" t="s">
        <v>384</v>
      </c>
      <c r="B49" s="83" t="s">
        <v>164</v>
      </c>
      <c r="C49" s="83" t="s">
        <v>171</v>
      </c>
      <c r="D49" s="83"/>
      <c r="E49" s="83"/>
      <c r="F49" s="257"/>
      <c r="G49" s="81"/>
      <c r="H49" s="98"/>
      <c r="I49" s="98"/>
      <c r="J49" s="98"/>
      <c r="K49" s="183"/>
      <c r="L49" s="98">
        <f>L50+L52</f>
        <v>12.5</v>
      </c>
    </row>
    <row r="50" spans="1:12" s="235" customFormat="1" ht="33" customHeight="1">
      <c r="A50" s="138" t="s">
        <v>138</v>
      </c>
      <c r="B50" s="83" t="s">
        <v>164</v>
      </c>
      <c r="C50" s="83" t="s">
        <v>171</v>
      </c>
      <c r="D50" s="83" t="s">
        <v>361</v>
      </c>
      <c r="E50" s="83"/>
      <c r="F50" s="257"/>
      <c r="G50" s="81"/>
      <c r="H50" s="98"/>
      <c r="I50" s="98"/>
      <c r="J50" s="98"/>
      <c r="K50" s="183"/>
      <c r="L50" s="98">
        <f>L51</f>
        <v>5.5</v>
      </c>
    </row>
    <row r="51" spans="1:12" s="235" customFormat="1" ht="33" customHeight="1">
      <c r="A51" s="138" t="s">
        <v>181</v>
      </c>
      <c r="B51" s="83" t="s">
        <v>164</v>
      </c>
      <c r="C51" s="83" t="s">
        <v>171</v>
      </c>
      <c r="D51" s="83" t="s">
        <v>361</v>
      </c>
      <c r="E51" s="83" t="s">
        <v>298</v>
      </c>
      <c r="F51" s="257" t="s">
        <v>175</v>
      </c>
      <c r="G51" s="81"/>
      <c r="H51" s="98"/>
      <c r="I51" s="98"/>
      <c r="J51" s="98"/>
      <c r="K51" s="183"/>
      <c r="L51" s="98">
        <v>5.5</v>
      </c>
    </row>
    <row r="52" spans="1:12" s="235" customFormat="1" ht="33" customHeight="1">
      <c r="A52" s="138" t="s">
        <v>383</v>
      </c>
      <c r="B52" s="83" t="s">
        <v>164</v>
      </c>
      <c r="C52" s="83" t="s">
        <v>171</v>
      </c>
      <c r="D52" s="83" t="s">
        <v>385</v>
      </c>
      <c r="E52" s="83"/>
      <c r="F52" s="257"/>
      <c r="G52" s="81"/>
      <c r="H52" s="98"/>
      <c r="I52" s="98"/>
      <c r="J52" s="98"/>
      <c r="K52" s="183"/>
      <c r="L52" s="98">
        <f>L53</f>
        <v>7</v>
      </c>
    </row>
    <row r="53" spans="1:12" s="235" customFormat="1" ht="33" customHeight="1">
      <c r="A53" s="138" t="s">
        <v>386</v>
      </c>
      <c r="B53" s="83" t="s">
        <v>164</v>
      </c>
      <c r="C53" s="83" t="s">
        <v>171</v>
      </c>
      <c r="D53" s="83" t="s">
        <v>385</v>
      </c>
      <c r="E53" s="83" t="s">
        <v>389</v>
      </c>
      <c r="F53" s="257"/>
      <c r="G53" s="81"/>
      <c r="H53" s="98"/>
      <c r="I53" s="98"/>
      <c r="J53" s="98"/>
      <c r="K53" s="183"/>
      <c r="L53" s="98">
        <f>L54</f>
        <v>7</v>
      </c>
    </row>
    <row r="54" spans="1:12" s="235" customFormat="1" ht="27" customHeight="1">
      <c r="A54" s="138" t="s">
        <v>181</v>
      </c>
      <c r="B54" s="83" t="s">
        <v>164</v>
      </c>
      <c r="C54" s="83" t="s">
        <v>171</v>
      </c>
      <c r="D54" s="83" t="s">
        <v>385</v>
      </c>
      <c r="E54" s="83" t="s">
        <v>389</v>
      </c>
      <c r="F54" s="257" t="s">
        <v>175</v>
      </c>
      <c r="G54" s="81"/>
      <c r="H54" s="98"/>
      <c r="I54" s="98"/>
      <c r="J54" s="98"/>
      <c r="K54" s="183"/>
      <c r="L54" s="98">
        <v>7</v>
      </c>
    </row>
    <row r="55" spans="1:12" s="231" customFormat="1">
      <c r="A55" s="237" t="s">
        <v>182</v>
      </c>
      <c r="B55" s="107" t="s">
        <v>164</v>
      </c>
      <c r="C55" s="107" t="s">
        <v>174</v>
      </c>
      <c r="D55" s="107"/>
      <c r="E55" s="107"/>
      <c r="F55" s="253"/>
      <c r="G55" s="212" t="e">
        <f>G57+#REF!</f>
        <v>#REF!</v>
      </c>
      <c r="H55" s="184" t="e">
        <f>H57</f>
        <v>#REF!</v>
      </c>
      <c r="I55" s="184" t="e">
        <f t="shared" si="0"/>
        <v>#REF!</v>
      </c>
      <c r="J55" s="184">
        <f t="shared" ref="J55:L56" si="3">J56</f>
        <v>3</v>
      </c>
      <c r="K55" s="211">
        <f t="shared" si="3"/>
        <v>17</v>
      </c>
      <c r="L55" s="184">
        <f t="shared" si="3"/>
        <v>20</v>
      </c>
    </row>
    <row r="56" spans="1:12" s="231" customFormat="1" ht="25.5">
      <c r="A56" s="189" t="s">
        <v>181</v>
      </c>
      <c r="B56" s="107" t="s">
        <v>164</v>
      </c>
      <c r="C56" s="107" t="s">
        <v>174</v>
      </c>
      <c r="D56" s="107" t="s">
        <v>171</v>
      </c>
      <c r="E56" s="107" t="s">
        <v>298</v>
      </c>
      <c r="F56" s="253" t="s">
        <v>175</v>
      </c>
      <c r="G56" s="212"/>
      <c r="H56" s="184"/>
      <c r="I56" s="184">
        <f t="shared" ref="I56" si="4">L56-H56</f>
        <v>20</v>
      </c>
      <c r="J56" s="184">
        <f t="shared" si="3"/>
        <v>3</v>
      </c>
      <c r="K56" s="211">
        <f t="shared" si="3"/>
        <v>17</v>
      </c>
      <c r="L56" s="184">
        <f t="shared" si="3"/>
        <v>20</v>
      </c>
    </row>
    <row r="57" spans="1:12" s="231" customFormat="1">
      <c r="A57" s="237" t="s">
        <v>182</v>
      </c>
      <c r="B57" s="107" t="s">
        <v>164</v>
      </c>
      <c r="C57" s="107" t="s">
        <v>174</v>
      </c>
      <c r="D57" s="107"/>
      <c r="E57" s="107"/>
      <c r="F57" s="253"/>
      <c r="G57" s="212" t="e">
        <f>#REF!+#REF!+#REF!+#REF!+#REF!</f>
        <v>#REF!</v>
      </c>
      <c r="H57" s="184" t="e">
        <f>#REF!</f>
        <v>#REF!</v>
      </c>
      <c r="I57" s="184" t="e">
        <f t="shared" si="0"/>
        <v>#REF!</v>
      </c>
      <c r="J57" s="184">
        <f>J58</f>
        <v>3</v>
      </c>
      <c r="K57" s="211">
        <f t="shared" si="1"/>
        <v>17</v>
      </c>
      <c r="L57" s="184">
        <f>L58</f>
        <v>20</v>
      </c>
    </row>
    <row r="58" spans="1:12" s="231" customFormat="1">
      <c r="A58" s="189" t="s">
        <v>52</v>
      </c>
      <c r="B58" s="107" t="s">
        <v>164</v>
      </c>
      <c r="C58" s="107" t="s">
        <v>174</v>
      </c>
      <c r="D58" s="107" t="s">
        <v>171</v>
      </c>
      <c r="E58" s="107"/>
      <c r="F58" s="253"/>
      <c r="G58" s="212"/>
      <c r="H58" s="184"/>
      <c r="I58" s="184">
        <f t="shared" si="0"/>
        <v>20</v>
      </c>
      <c r="J58" s="184">
        <f>J60</f>
        <v>3</v>
      </c>
      <c r="K58" s="211">
        <f t="shared" si="1"/>
        <v>17</v>
      </c>
      <c r="L58" s="184">
        <f>L60</f>
        <v>20</v>
      </c>
    </row>
    <row r="59" spans="1:12" s="231" customFormat="1" ht="25.5">
      <c r="A59" s="189" t="s">
        <v>255</v>
      </c>
      <c r="B59" s="107" t="s">
        <v>164</v>
      </c>
      <c r="C59" s="107" t="s">
        <v>174</v>
      </c>
      <c r="D59" s="107" t="s">
        <v>171</v>
      </c>
      <c r="E59" s="107" t="s">
        <v>298</v>
      </c>
      <c r="F59" s="253"/>
      <c r="G59" s="212"/>
      <c r="H59" s="184"/>
      <c r="I59" s="184"/>
      <c r="J59" s="184"/>
      <c r="K59" s="211"/>
      <c r="L59" s="184">
        <f>L60</f>
        <v>20</v>
      </c>
    </row>
    <row r="60" spans="1:12" s="231" customFormat="1" ht="25.5">
      <c r="A60" s="189" t="s">
        <v>181</v>
      </c>
      <c r="B60" s="107" t="s">
        <v>164</v>
      </c>
      <c r="C60" s="107" t="s">
        <v>174</v>
      </c>
      <c r="D60" s="107" t="s">
        <v>171</v>
      </c>
      <c r="E60" s="107" t="s">
        <v>298</v>
      </c>
      <c r="F60" s="253" t="s">
        <v>175</v>
      </c>
      <c r="G60" s="212"/>
      <c r="H60" s="184"/>
      <c r="I60" s="184">
        <f t="shared" si="0"/>
        <v>20</v>
      </c>
      <c r="J60" s="184">
        <v>3</v>
      </c>
      <c r="K60" s="211">
        <f t="shared" si="1"/>
        <v>17</v>
      </c>
      <c r="L60" s="184">
        <v>20</v>
      </c>
    </row>
    <row r="61" spans="1:12">
      <c r="A61" s="237" t="s">
        <v>184</v>
      </c>
      <c r="B61" s="107" t="s">
        <v>164</v>
      </c>
      <c r="C61" s="107" t="s">
        <v>183</v>
      </c>
      <c r="D61" s="107"/>
      <c r="E61" s="107"/>
      <c r="F61" s="107"/>
      <c r="G61" s="107"/>
      <c r="H61" s="107"/>
      <c r="I61" s="184">
        <f t="shared" si="0"/>
        <v>464.84</v>
      </c>
      <c r="J61" s="184">
        <f>J62</f>
        <v>292.63</v>
      </c>
      <c r="K61" s="211">
        <f t="shared" si="1"/>
        <v>172.20999999999998</v>
      </c>
      <c r="L61" s="184">
        <f>L62</f>
        <v>464.84</v>
      </c>
    </row>
    <row r="62" spans="1:12">
      <c r="A62" s="213" t="s">
        <v>46</v>
      </c>
      <c r="B62" s="107" t="s">
        <v>164</v>
      </c>
      <c r="C62" s="107" t="s">
        <v>183</v>
      </c>
      <c r="D62" s="107" t="s">
        <v>183</v>
      </c>
      <c r="E62" s="107"/>
      <c r="F62" s="253"/>
      <c r="G62" s="212" t="e">
        <f>#REF!+#REF!</f>
        <v>#REF!</v>
      </c>
      <c r="H62" s="184" t="e">
        <f>#REF!</f>
        <v>#REF!</v>
      </c>
      <c r="I62" s="184" t="e">
        <f t="shared" si="0"/>
        <v>#REF!</v>
      </c>
      <c r="J62" s="184">
        <f>J63</f>
        <v>292.63</v>
      </c>
      <c r="K62" s="211">
        <f t="shared" si="1"/>
        <v>172.20999999999998</v>
      </c>
      <c r="L62" s="184">
        <f>L63</f>
        <v>464.84</v>
      </c>
    </row>
    <row r="63" spans="1:12">
      <c r="A63" s="189" t="s">
        <v>256</v>
      </c>
      <c r="B63" s="107" t="s">
        <v>164</v>
      </c>
      <c r="C63" s="107" t="s">
        <v>183</v>
      </c>
      <c r="D63" s="107" t="s">
        <v>183</v>
      </c>
      <c r="E63" s="107" t="s">
        <v>233</v>
      </c>
      <c r="F63" s="253"/>
      <c r="G63" s="212"/>
      <c r="H63" s="184"/>
      <c r="I63" s="184">
        <f t="shared" si="0"/>
        <v>464.84</v>
      </c>
      <c r="J63" s="184">
        <f>J64</f>
        <v>292.63</v>
      </c>
      <c r="K63" s="211">
        <f t="shared" si="1"/>
        <v>172.20999999999998</v>
      </c>
      <c r="L63" s="184">
        <f>L65+L71</f>
        <v>464.84</v>
      </c>
    </row>
    <row r="64" spans="1:12" ht="25.5" hidden="1">
      <c r="A64" s="189" t="s">
        <v>257</v>
      </c>
      <c r="B64" s="107" t="s">
        <v>164</v>
      </c>
      <c r="C64" s="107" t="s">
        <v>183</v>
      </c>
      <c r="D64" s="107" t="s">
        <v>183</v>
      </c>
      <c r="E64" s="107" t="s">
        <v>234</v>
      </c>
      <c r="F64" s="253"/>
      <c r="G64" s="212"/>
      <c r="H64" s="184"/>
      <c r="I64" s="184">
        <f t="shared" si="0"/>
        <v>0</v>
      </c>
      <c r="J64" s="184">
        <f>J65+J68</f>
        <v>292.63</v>
      </c>
      <c r="K64" s="211">
        <f t="shared" si="1"/>
        <v>-292.63</v>
      </c>
      <c r="L64" s="184"/>
    </row>
    <row r="65" spans="1:12" ht="25.5">
      <c r="A65" s="214" t="s">
        <v>258</v>
      </c>
      <c r="B65" s="107" t="s">
        <v>164</v>
      </c>
      <c r="C65" s="107" t="s">
        <v>183</v>
      </c>
      <c r="D65" s="107" t="s">
        <v>183</v>
      </c>
      <c r="E65" s="107" t="s">
        <v>235</v>
      </c>
      <c r="F65" s="253"/>
      <c r="G65" s="212"/>
      <c r="H65" s="184"/>
      <c r="I65" s="184">
        <f t="shared" si="0"/>
        <v>454.84</v>
      </c>
      <c r="J65" s="184">
        <f>J66+J67+J71</f>
        <v>292.63</v>
      </c>
      <c r="K65" s="211">
        <f t="shared" si="1"/>
        <v>162.20999999999998</v>
      </c>
      <c r="L65" s="184">
        <f>L66+L67</f>
        <v>454.84</v>
      </c>
    </row>
    <row r="66" spans="1:12">
      <c r="A66" s="214" t="s">
        <v>236</v>
      </c>
      <c r="B66" s="107" t="s">
        <v>164</v>
      </c>
      <c r="C66" s="107" t="s">
        <v>183</v>
      </c>
      <c r="D66" s="107" t="s">
        <v>183</v>
      </c>
      <c r="E66" s="107" t="s">
        <v>235</v>
      </c>
      <c r="F66" s="256" t="s">
        <v>180</v>
      </c>
      <c r="G66" s="212"/>
      <c r="H66" s="184"/>
      <c r="I66" s="184">
        <f t="shared" ref="I66:I99" si="5">L66-H66</f>
        <v>349.34</v>
      </c>
      <c r="J66" s="184">
        <v>224.75</v>
      </c>
      <c r="K66" s="211">
        <f t="shared" si="1"/>
        <v>124.58999999999997</v>
      </c>
      <c r="L66" s="184">
        <v>349.34</v>
      </c>
    </row>
    <row r="67" spans="1:12" ht="38.25">
      <c r="A67" s="214" t="s">
        <v>259</v>
      </c>
      <c r="B67" s="107" t="s">
        <v>164</v>
      </c>
      <c r="C67" s="107" t="s">
        <v>183</v>
      </c>
      <c r="D67" s="107" t="s">
        <v>183</v>
      </c>
      <c r="E67" s="107" t="s">
        <v>235</v>
      </c>
      <c r="F67" s="256" t="s">
        <v>237</v>
      </c>
      <c r="G67" s="212"/>
      <c r="H67" s="184"/>
      <c r="I67" s="184">
        <f t="shared" si="5"/>
        <v>105.5</v>
      </c>
      <c r="J67" s="184">
        <v>67.88</v>
      </c>
      <c r="K67" s="211">
        <f t="shared" si="1"/>
        <v>37.620000000000005</v>
      </c>
      <c r="L67" s="184">
        <v>105.5</v>
      </c>
    </row>
    <row r="68" spans="1:12" hidden="1">
      <c r="A68" s="189" t="s">
        <v>260</v>
      </c>
      <c r="B68" s="107" t="s">
        <v>164</v>
      </c>
      <c r="C68" s="107" t="s">
        <v>183</v>
      </c>
      <c r="D68" s="107" t="s">
        <v>183</v>
      </c>
      <c r="E68" s="107" t="s">
        <v>261</v>
      </c>
      <c r="F68" s="253"/>
      <c r="G68" s="212"/>
      <c r="H68" s="184"/>
      <c r="I68" s="184">
        <f t="shared" si="5"/>
        <v>0</v>
      </c>
      <c r="J68" s="184">
        <f>J69</f>
        <v>0</v>
      </c>
      <c r="K68" s="211">
        <f t="shared" si="1"/>
        <v>0</v>
      </c>
      <c r="L68" s="184">
        <f>L69</f>
        <v>0</v>
      </c>
    </row>
    <row r="69" spans="1:12" ht="25.5" hidden="1">
      <c r="A69" s="189" t="s">
        <v>181</v>
      </c>
      <c r="B69" s="107" t="s">
        <v>164</v>
      </c>
      <c r="C69" s="107" t="s">
        <v>183</v>
      </c>
      <c r="D69" s="107" t="s">
        <v>183</v>
      </c>
      <c r="E69" s="107" t="s">
        <v>261</v>
      </c>
      <c r="F69" s="253" t="s">
        <v>175</v>
      </c>
      <c r="G69" s="212"/>
      <c r="H69" s="184"/>
      <c r="I69" s="184">
        <f t="shared" si="5"/>
        <v>0</v>
      </c>
      <c r="J69" s="184">
        <v>0</v>
      </c>
      <c r="K69" s="211">
        <f t="shared" si="1"/>
        <v>0</v>
      </c>
      <c r="L69" s="184">
        <v>0</v>
      </c>
    </row>
    <row r="70" spans="1:12">
      <c r="A70" s="189" t="s">
        <v>260</v>
      </c>
      <c r="B70" s="107" t="s">
        <v>164</v>
      </c>
      <c r="C70" s="107" t="s">
        <v>183</v>
      </c>
      <c r="D70" s="107" t="s">
        <v>183</v>
      </c>
      <c r="E70" s="107" t="s">
        <v>297</v>
      </c>
      <c r="F70" s="253"/>
      <c r="G70" s="212"/>
      <c r="H70" s="184"/>
      <c r="I70" s="184"/>
      <c r="J70" s="184"/>
      <c r="K70" s="211"/>
      <c r="L70" s="184">
        <f>L71</f>
        <v>10</v>
      </c>
    </row>
    <row r="71" spans="1:12" ht="25.5">
      <c r="A71" s="189" t="s">
        <v>181</v>
      </c>
      <c r="B71" s="107" t="s">
        <v>164</v>
      </c>
      <c r="C71" s="107" t="s">
        <v>183</v>
      </c>
      <c r="D71" s="107" t="s">
        <v>183</v>
      </c>
      <c r="E71" s="107" t="s">
        <v>297</v>
      </c>
      <c r="F71" s="253" t="s">
        <v>175</v>
      </c>
      <c r="G71" s="212"/>
      <c r="H71" s="184"/>
      <c r="I71" s="184"/>
      <c r="J71" s="184"/>
      <c r="K71" s="211">
        <f t="shared" si="1"/>
        <v>10</v>
      </c>
      <c r="L71" s="184">
        <v>10</v>
      </c>
    </row>
    <row r="72" spans="1:12" ht="19.5" customHeight="1">
      <c r="A72" s="237" t="s">
        <v>409</v>
      </c>
      <c r="B72" s="107" t="s">
        <v>164</v>
      </c>
      <c r="C72" s="107" t="s">
        <v>185</v>
      </c>
      <c r="D72" s="107"/>
      <c r="E72" s="107"/>
      <c r="F72" s="253"/>
      <c r="G72" s="212" t="e">
        <f>G73</f>
        <v>#REF!</v>
      </c>
      <c r="H72" s="184" t="e">
        <f>H73</f>
        <v>#REF!</v>
      </c>
      <c r="I72" s="184" t="e">
        <f t="shared" si="5"/>
        <v>#REF!</v>
      </c>
      <c r="J72" s="184">
        <f>J73</f>
        <v>51.8</v>
      </c>
      <c r="K72" s="211">
        <f t="shared" si="1"/>
        <v>178.2</v>
      </c>
      <c r="L72" s="184">
        <f>L73</f>
        <v>230</v>
      </c>
    </row>
    <row r="73" spans="1:12">
      <c r="A73" s="213" t="s">
        <v>186</v>
      </c>
      <c r="B73" s="107" t="s">
        <v>164</v>
      </c>
      <c r="C73" s="107" t="s">
        <v>185</v>
      </c>
      <c r="D73" s="107" t="s">
        <v>165</v>
      </c>
      <c r="E73" s="107"/>
      <c r="F73" s="253"/>
      <c r="G73" s="212" t="e">
        <f>#REF!+#REF!</f>
        <v>#REF!</v>
      </c>
      <c r="H73" s="184" t="e">
        <f>#REF!</f>
        <v>#REF!</v>
      </c>
      <c r="I73" s="184" t="e">
        <f t="shared" si="5"/>
        <v>#REF!</v>
      </c>
      <c r="J73" s="184">
        <f>J76</f>
        <v>51.8</v>
      </c>
      <c r="K73" s="211">
        <f t="shared" si="1"/>
        <v>178.2</v>
      </c>
      <c r="L73" s="184">
        <f>L76+L78+L79+L80</f>
        <v>230</v>
      </c>
    </row>
    <row r="74" spans="1:12">
      <c r="A74" s="189" t="s">
        <v>262</v>
      </c>
      <c r="B74" s="107" t="s">
        <v>164</v>
      </c>
      <c r="C74" s="107" t="s">
        <v>185</v>
      </c>
      <c r="D74" s="107" t="s">
        <v>165</v>
      </c>
      <c r="E74" s="107" t="s">
        <v>238</v>
      </c>
      <c r="F74" s="253"/>
      <c r="G74" s="212"/>
      <c r="H74" s="184"/>
      <c r="I74" s="184"/>
      <c r="J74" s="184"/>
      <c r="K74" s="211"/>
      <c r="L74" s="184">
        <f>L75</f>
        <v>230</v>
      </c>
    </row>
    <row r="75" spans="1:12">
      <c r="A75" s="189" t="s">
        <v>263</v>
      </c>
      <c r="B75" s="107" t="s">
        <v>164</v>
      </c>
      <c r="C75" s="107" t="s">
        <v>185</v>
      </c>
      <c r="D75" s="107" t="s">
        <v>165</v>
      </c>
      <c r="E75" s="107" t="s">
        <v>416</v>
      </c>
      <c r="F75" s="253"/>
      <c r="G75" s="212"/>
      <c r="H75" s="184"/>
      <c r="I75" s="184"/>
      <c r="J75" s="184"/>
      <c r="K75" s="211"/>
      <c r="L75" s="184">
        <f>L76+L78+L79+L80</f>
        <v>230</v>
      </c>
    </row>
    <row r="76" spans="1:12" ht="25.5">
      <c r="A76" s="189" t="s">
        <v>181</v>
      </c>
      <c r="B76" s="107" t="s">
        <v>164</v>
      </c>
      <c r="C76" s="107" t="s">
        <v>185</v>
      </c>
      <c r="D76" s="107" t="s">
        <v>165</v>
      </c>
      <c r="E76" s="107" t="s">
        <v>416</v>
      </c>
      <c r="F76" s="253" t="s">
        <v>175</v>
      </c>
      <c r="G76" s="212"/>
      <c r="H76" s="184"/>
      <c r="I76" s="184">
        <f t="shared" si="5"/>
        <v>170</v>
      </c>
      <c r="J76" s="184">
        <f>J81</f>
        <v>51.8</v>
      </c>
      <c r="K76" s="211">
        <f t="shared" si="1"/>
        <v>118.2</v>
      </c>
      <c r="L76" s="184">
        <v>170</v>
      </c>
    </row>
    <row r="77" spans="1:12" ht="25.5" hidden="1">
      <c r="A77" s="214" t="s">
        <v>258</v>
      </c>
      <c r="B77" s="107" t="s">
        <v>164</v>
      </c>
      <c r="C77" s="107" t="s">
        <v>185</v>
      </c>
      <c r="D77" s="107" t="s">
        <v>165</v>
      </c>
      <c r="E77" s="107" t="s">
        <v>285</v>
      </c>
      <c r="F77" s="253"/>
      <c r="G77" s="212"/>
      <c r="H77" s="184"/>
      <c r="I77" s="184">
        <f t="shared" si="5"/>
        <v>60</v>
      </c>
      <c r="J77" s="184">
        <f>J78+J79</f>
        <v>0</v>
      </c>
      <c r="K77" s="211"/>
      <c r="L77" s="184">
        <f>L78+L79+L80</f>
        <v>60</v>
      </c>
    </row>
    <row r="78" spans="1:12">
      <c r="A78" s="261" t="s">
        <v>176</v>
      </c>
      <c r="B78" s="107" t="s">
        <v>164</v>
      </c>
      <c r="C78" s="107" t="s">
        <v>185</v>
      </c>
      <c r="D78" s="107" t="s">
        <v>165</v>
      </c>
      <c r="E78" s="107" t="s">
        <v>387</v>
      </c>
      <c r="F78" s="256" t="s">
        <v>177</v>
      </c>
      <c r="G78" s="212"/>
      <c r="H78" s="184"/>
      <c r="I78" s="184">
        <f t="shared" ref="I78:I79" si="6">L78-H78</f>
        <v>20</v>
      </c>
      <c r="J78" s="184">
        <v>0</v>
      </c>
      <c r="K78" s="211"/>
      <c r="L78" s="184">
        <v>20</v>
      </c>
    </row>
    <row r="79" spans="1:12">
      <c r="A79" s="261" t="s">
        <v>251</v>
      </c>
      <c r="B79" s="107" t="s">
        <v>164</v>
      </c>
      <c r="C79" s="107" t="s">
        <v>185</v>
      </c>
      <c r="D79" s="107" t="s">
        <v>165</v>
      </c>
      <c r="E79" s="107" t="s">
        <v>387</v>
      </c>
      <c r="F79" s="256" t="s">
        <v>178</v>
      </c>
      <c r="G79" s="212"/>
      <c r="H79" s="184"/>
      <c r="I79" s="184">
        <f t="shared" si="6"/>
        <v>20</v>
      </c>
      <c r="J79" s="184">
        <v>0</v>
      </c>
      <c r="K79" s="211">
        <f t="shared" si="1"/>
        <v>20</v>
      </c>
      <c r="L79" s="184">
        <v>20</v>
      </c>
    </row>
    <row r="80" spans="1:12">
      <c r="A80" s="261" t="s">
        <v>417</v>
      </c>
      <c r="B80" s="107" t="s">
        <v>164</v>
      </c>
      <c r="C80" s="107" t="s">
        <v>185</v>
      </c>
      <c r="D80" s="107" t="s">
        <v>165</v>
      </c>
      <c r="E80" s="107" t="s">
        <v>387</v>
      </c>
      <c r="F80" s="256" t="s">
        <v>299</v>
      </c>
      <c r="G80" s="212"/>
      <c r="H80" s="184"/>
      <c r="I80" s="184"/>
      <c r="J80" s="184"/>
      <c r="K80" s="211">
        <f t="shared" si="1"/>
        <v>20</v>
      </c>
      <c r="L80" s="184">
        <v>20</v>
      </c>
    </row>
    <row r="81" spans="1:12" hidden="1">
      <c r="A81" s="189" t="s">
        <v>263</v>
      </c>
      <c r="B81" s="107" t="s">
        <v>164</v>
      </c>
      <c r="C81" s="107" t="s">
        <v>185</v>
      </c>
      <c r="D81" s="107" t="s">
        <v>165</v>
      </c>
      <c r="E81" s="107" t="s">
        <v>264</v>
      </c>
      <c r="F81" s="253"/>
      <c r="G81" s="212"/>
      <c r="H81" s="184"/>
      <c r="I81" s="184">
        <f t="shared" si="5"/>
        <v>168.5</v>
      </c>
      <c r="J81" s="184">
        <f>J82</f>
        <v>51.8</v>
      </c>
      <c r="K81" s="211">
        <f t="shared" si="1"/>
        <v>116.7</v>
      </c>
      <c r="L81" s="184">
        <f>L82</f>
        <v>168.5</v>
      </c>
    </row>
    <row r="82" spans="1:12" ht="25.5" hidden="1">
      <c r="A82" s="189" t="s">
        <v>181</v>
      </c>
      <c r="B82" s="107" t="s">
        <v>164</v>
      </c>
      <c r="C82" s="107" t="s">
        <v>185</v>
      </c>
      <c r="D82" s="107" t="s">
        <v>165</v>
      </c>
      <c r="E82" s="107" t="s">
        <v>387</v>
      </c>
      <c r="F82" s="253" t="s">
        <v>175</v>
      </c>
      <c r="G82" s="212"/>
      <c r="H82" s="184"/>
      <c r="I82" s="184">
        <f t="shared" si="5"/>
        <v>168.5</v>
      </c>
      <c r="J82" s="184">
        <v>51.8</v>
      </c>
      <c r="K82" s="211">
        <f t="shared" si="1"/>
        <v>116.7</v>
      </c>
      <c r="L82" s="184">
        <v>168.5</v>
      </c>
    </row>
    <row r="83" spans="1:12">
      <c r="A83" s="237" t="s">
        <v>187</v>
      </c>
      <c r="B83" s="107" t="s">
        <v>164</v>
      </c>
      <c r="C83" s="107" t="s">
        <v>179</v>
      </c>
      <c r="D83" s="107"/>
      <c r="E83" s="107"/>
      <c r="F83" s="253"/>
      <c r="G83" s="212" t="e">
        <f>G84+G87</f>
        <v>#REF!</v>
      </c>
      <c r="H83" s="184" t="e">
        <f>H84+H87</f>
        <v>#REF!</v>
      </c>
      <c r="I83" s="184" t="e">
        <f t="shared" si="5"/>
        <v>#REF!</v>
      </c>
      <c r="J83" s="184">
        <f>J84+J87</f>
        <v>584.96</v>
      </c>
      <c r="K83" s="211">
        <f t="shared" si="1"/>
        <v>324.71999999999991</v>
      </c>
      <c r="L83" s="184">
        <f>L84+L87</f>
        <v>909.68</v>
      </c>
    </row>
    <row r="84" spans="1:12" hidden="1">
      <c r="A84" s="213" t="s">
        <v>119</v>
      </c>
      <c r="B84" s="107" t="s">
        <v>164</v>
      </c>
      <c r="C84" s="107" t="s">
        <v>179</v>
      </c>
      <c r="D84" s="107" t="s">
        <v>167</v>
      </c>
      <c r="E84" s="107"/>
      <c r="F84" s="253"/>
      <c r="G84" s="212" t="e">
        <f>#REF!+G85</f>
        <v>#REF!</v>
      </c>
      <c r="H84" s="184">
        <f>H85</f>
        <v>0</v>
      </c>
      <c r="I84" s="184">
        <f t="shared" si="5"/>
        <v>0</v>
      </c>
      <c r="J84" s="184">
        <f>J85</f>
        <v>0</v>
      </c>
      <c r="K84" s="211">
        <f t="shared" si="1"/>
        <v>0</v>
      </c>
      <c r="L84" s="184">
        <f>L85</f>
        <v>0</v>
      </c>
    </row>
    <row r="85" spans="1:12" ht="25.5" hidden="1">
      <c r="A85" s="105" t="s">
        <v>265</v>
      </c>
      <c r="B85" s="107" t="s">
        <v>164</v>
      </c>
      <c r="C85" s="107" t="s">
        <v>179</v>
      </c>
      <c r="D85" s="107" t="s">
        <v>167</v>
      </c>
      <c r="E85" s="107" t="s">
        <v>240</v>
      </c>
      <c r="F85" s="253"/>
      <c r="G85" s="212">
        <f>G86</f>
        <v>0</v>
      </c>
      <c r="H85" s="184">
        <f>H86</f>
        <v>0</v>
      </c>
      <c r="I85" s="184">
        <f t="shared" si="5"/>
        <v>0</v>
      </c>
      <c r="J85" s="184">
        <f>J86</f>
        <v>0</v>
      </c>
      <c r="K85" s="211">
        <f t="shared" si="1"/>
        <v>0</v>
      </c>
      <c r="L85" s="184">
        <f>L86</f>
        <v>0</v>
      </c>
    </row>
    <row r="86" spans="1:12" ht="25.5" hidden="1">
      <c r="A86" s="189" t="s">
        <v>181</v>
      </c>
      <c r="B86" s="107" t="s">
        <v>164</v>
      </c>
      <c r="C86" s="107" t="s">
        <v>179</v>
      </c>
      <c r="D86" s="107" t="s">
        <v>167</v>
      </c>
      <c r="E86" s="107" t="s">
        <v>240</v>
      </c>
      <c r="F86" s="253" t="s">
        <v>175</v>
      </c>
      <c r="G86" s="212"/>
      <c r="H86" s="184">
        <f>G86</f>
        <v>0</v>
      </c>
      <c r="I86" s="184">
        <f t="shared" si="5"/>
        <v>0</v>
      </c>
      <c r="J86" s="184">
        <v>0</v>
      </c>
      <c r="K86" s="211">
        <f t="shared" si="1"/>
        <v>0</v>
      </c>
      <c r="L86" s="184">
        <v>0</v>
      </c>
    </row>
    <row r="87" spans="1:12" hidden="1">
      <c r="A87" s="213" t="s">
        <v>123</v>
      </c>
      <c r="B87" s="107" t="s">
        <v>164</v>
      </c>
      <c r="C87" s="107" t="s">
        <v>179</v>
      </c>
      <c r="D87" s="107"/>
      <c r="E87" s="107"/>
      <c r="F87" s="253"/>
      <c r="G87" s="212" t="e">
        <f>#REF!+G88</f>
        <v>#REF!</v>
      </c>
      <c r="H87" s="184" t="e">
        <f>H88</f>
        <v>#REF!</v>
      </c>
      <c r="I87" s="184" t="e">
        <f t="shared" si="5"/>
        <v>#REF!</v>
      </c>
      <c r="J87" s="184">
        <f>J89</f>
        <v>584.96</v>
      </c>
      <c r="K87" s="211">
        <f t="shared" si="1"/>
        <v>324.71999999999991</v>
      </c>
      <c r="L87" s="184">
        <f>L89</f>
        <v>909.68</v>
      </c>
    </row>
    <row r="88" spans="1:12" ht="51" hidden="1">
      <c r="A88" s="105" t="s">
        <v>308</v>
      </c>
      <c r="B88" s="107" t="s">
        <v>164</v>
      </c>
      <c r="C88" s="107" t="s">
        <v>179</v>
      </c>
      <c r="D88" s="107" t="s">
        <v>174</v>
      </c>
      <c r="E88" s="107"/>
      <c r="F88" s="253"/>
      <c r="G88" s="212" t="e">
        <f>#REF!</f>
        <v>#REF!</v>
      </c>
      <c r="H88" s="184" t="e">
        <f>#REF!</f>
        <v>#REF!</v>
      </c>
      <c r="I88" s="184" t="e">
        <f t="shared" si="5"/>
        <v>#REF!</v>
      </c>
      <c r="J88" s="184">
        <f>J89</f>
        <v>584.96</v>
      </c>
      <c r="K88" s="211">
        <f t="shared" si="1"/>
        <v>324.71999999999991</v>
      </c>
      <c r="L88" s="184">
        <f>L89</f>
        <v>909.68</v>
      </c>
    </row>
    <row r="89" spans="1:12">
      <c r="A89" s="105" t="s">
        <v>422</v>
      </c>
      <c r="B89" s="107" t="s">
        <v>164</v>
      </c>
      <c r="C89" s="107" t="s">
        <v>179</v>
      </c>
      <c r="D89" s="107" t="s">
        <v>174</v>
      </c>
      <c r="E89" s="107"/>
      <c r="F89" s="253"/>
      <c r="G89" s="212"/>
      <c r="H89" s="184"/>
      <c r="I89" s="184">
        <f t="shared" si="5"/>
        <v>909.68</v>
      </c>
      <c r="J89" s="184">
        <f>J90</f>
        <v>584.96</v>
      </c>
      <c r="K89" s="211">
        <f t="shared" ref="K89:K99" si="7">L89-J89</f>
        <v>324.71999999999991</v>
      </c>
      <c r="L89" s="184">
        <f>L90</f>
        <v>909.68</v>
      </c>
    </row>
    <row r="90" spans="1:12">
      <c r="A90" s="105" t="s">
        <v>266</v>
      </c>
      <c r="B90" s="107" t="s">
        <v>164</v>
      </c>
      <c r="C90" s="107" t="s">
        <v>179</v>
      </c>
      <c r="D90" s="107" t="s">
        <v>174</v>
      </c>
      <c r="E90" s="107" t="s">
        <v>239</v>
      </c>
      <c r="F90" s="253"/>
      <c r="G90" s="212"/>
      <c r="H90" s="184"/>
      <c r="I90" s="184">
        <f t="shared" si="5"/>
        <v>909.68</v>
      </c>
      <c r="J90" s="184">
        <f>J91</f>
        <v>584.96</v>
      </c>
      <c r="K90" s="211">
        <f t="shared" si="7"/>
        <v>324.71999999999991</v>
      </c>
      <c r="L90" s="184">
        <f>L91</f>
        <v>909.68</v>
      </c>
    </row>
    <row r="91" spans="1:12" ht="25.5">
      <c r="A91" s="214" t="s">
        <v>267</v>
      </c>
      <c r="B91" s="107" t="s">
        <v>164</v>
      </c>
      <c r="C91" s="107" t="s">
        <v>179</v>
      </c>
      <c r="D91" s="107" t="s">
        <v>174</v>
      </c>
      <c r="E91" s="107" t="s">
        <v>268</v>
      </c>
      <c r="F91" s="253"/>
      <c r="G91" s="212"/>
      <c r="H91" s="184"/>
      <c r="I91" s="184">
        <f t="shared" si="5"/>
        <v>909.68</v>
      </c>
      <c r="J91" s="184">
        <f>J92+J93</f>
        <v>584.96</v>
      </c>
      <c r="K91" s="211">
        <f t="shared" si="7"/>
        <v>324.71999999999991</v>
      </c>
      <c r="L91" s="184">
        <f>L92+L93</f>
        <v>909.68</v>
      </c>
    </row>
    <row r="92" spans="1:12">
      <c r="A92" s="214" t="s">
        <v>236</v>
      </c>
      <c r="B92" s="107" t="s">
        <v>164</v>
      </c>
      <c r="C92" s="107" t="s">
        <v>179</v>
      </c>
      <c r="D92" s="107" t="s">
        <v>174</v>
      </c>
      <c r="E92" s="107" t="s">
        <v>268</v>
      </c>
      <c r="F92" s="256" t="s">
        <v>180</v>
      </c>
      <c r="G92" s="212"/>
      <c r="H92" s="184"/>
      <c r="I92" s="184">
        <f t="shared" si="5"/>
        <v>698.68</v>
      </c>
      <c r="J92" s="184">
        <v>449.28</v>
      </c>
      <c r="K92" s="211">
        <f t="shared" si="7"/>
        <v>249.39999999999998</v>
      </c>
      <c r="L92" s="184">
        <v>698.68</v>
      </c>
    </row>
    <row r="93" spans="1:12" ht="38.25">
      <c r="A93" s="214" t="s">
        <v>259</v>
      </c>
      <c r="B93" s="107" t="s">
        <v>164</v>
      </c>
      <c r="C93" s="107" t="s">
        <v>179</v>
      </c>
      <c r="D93" s="107" t="s">
        <v>174</v>
      </c>
      <c r="E93" s="107" t="s">
        <v>268</v>
      </c>
      <c r="F93" s="256" t="s">
        <v>237</v>
      </c>
      <c r="G93" s="212"/>
      <c r="H93" s="184"/>
      <c r="I93" s="184">
        <f t="shared" si="5"/>
        <v>211</v>
      </c>
      <c r="J93" s="184">
        <v>135.68</v>
      </c>
      <c r="K93" s="211">
        <f t="shared" si="7"/>
        <v>75.319999999999993</v>
      </c>
      <c r="L93" s="184">
        <v>211</v>
      </c>
    </row>
    <row r="94" spans="1:12" ht="51" hidden="1">
      <c r="A94" s="82" t="s">
        <v>308</v>
      </c>
      <c r="B94" s="107" t="s">
        <v>164</v>
      </c>
      <c r="C94" s="107" t="s">
        <v>179</v>
      </c>
      <c r="D94" s="107" t="s">
        <v>174</v>
      </c>
      <c r="E94" s="107"/>
      <c r="F94" s="256"/>
      <c r="G94" s="212"/>
      <c r="H94" s="184"/>
      <c r="I94" s="184"/>
      <c r="J94" s="229">
        <f t="shared" ref="J94" si="8">J95+J96</f>
        <v>0</v>
      </c>
      <c r="K94" s="211">
        <f t="shared" si="7"/>
        <v>0</v>
      </c>
      <c r="L94" s="184">
        <f>L95+L96</f>
        <v>0</v>
      </c>
    </row>
    <row r="95" spans="1:12" hidden="1">
      <c r="A95" s="109" t="s">
        <v>236</v>
      </c>
      <c r="B95" s="107" t="s">
        <v>164</v>
      </c>
      <c r="C95" s="107" t="s">
        <v>179</v>
      </c>
      <c r="D95" s="107" t="s">
        <v>174</v>
      </c>
      <c r="E95" s="107" t="s">
        <v>310</v>
      </c>
      <c r="F95" s="256" t="s">
        <v>180</v>
      </c>
      <c r="G95" s="212"/>
      <c r="H95" s="184"/>
      <c r="I95" s="184"/>
      <c r="J95" s="184"/>
      <c r="K95" s="211">
        <f t="shared" si="7"/>
        <v>0</v>
      </c>
      <c r="L95" s="184"/>
    </row>
    <row r="96" spans="1:12" ht="38.25" hidden="1">
      <c r="A96" s="109" t="s">
        <v>259</v>
      </c>
      <c r="B96" s="107" t="s">
        <v>164</v>
      </c>
      <c r="C96" s="107" t="s">
        <v>179</v>
      </c>
      <c r="D96" s="107" t="s">
        <v>174</v>
      </c>
      <c r="E96" s="107" t="s">
        <v>310</v>
      </c>
      <c r="F96" s="256" t="s">
        <v>237</v>
      </c>
      <c r="G96" s="212"/>
      <c r="H96" s="184"/>
      <c r="I96" s="184"/>
      <c r="J96" s="184"/>
      <c r="K96" s="211">
        <f t="shared" si="7"/>
        <v>0</v>
      </c>
      <c r="L96" s="184"/>
    </row>
    <row r="97" spans="1:16">
      <c r="A97" s="105" t="s">
        <v>188</v>
      </c>
      <c r="B97" s="107" t="s">
        <v>164</v>
      </c>
      <c r="C97" s="107" t="s">
        <v>189</v>
      </c>
      <c r="D97" s="107" t="s">
        <v>189</v>
      </c>
      <c r="E97" s="107" t="s">
        <v>309</v>
      </c>
      <c r="F97" s="253" t="s">
        <v>168</v>
      </c>
      <c r="G97" s="212">
        <v>0</v>
      </c>
      <c r="H97" s="184">
        <v>139.80000000000001</v>
      </c>
      <c r="I97" s="184">
        <f t="shared" si="5"/>
        <v>-139.80000000000001</v>
      </c>
      <c r="J97" s="184">
        <v>102.7</v>
      </c>
      <c r="K97" s="211">
        <f t="shared" si="7"/>
        <v>-102.7</v>
      </c>
      <c r="L97" s="184"/>
    </row>
    <row r="98" spans="1:16" hidden="1">
      <c r="A98" s="105" t="s">
        <v>188</v>
      </c>
      <c r="B98" s="105"/>
      <c r="C98" s="107"/>
      <c r="D98" s="107"/>
      <c r="E98" s="107"/>
      <c r="F98" s="253"/>
      <c r="G98" s="212"/>
      <c r="H98" s="184"/>
      <c r="I98" s="184">
        <f t="shared" si="5"/>
        <v>0</v>
      </c>
      <c r="J98" s="184"/>
      <c r="K98" s="211">
        <f t="shared" si="7"/>
        <v>0</v>
      </c>
      <c r="L98" s="184"/>
    </row>
    <row r="99" spans="1:16">
      <c r="A99" s="318" t="s">
        <v>37</v>
      </c>
      <c r="B99" s="318"/>
      <c r="C99" s="318"/>
      <c r="D99" s="318"/>
      <c r="E99" s="318"/>
      <c r="F99" s="318"/>
      <c r="G99" s="212" t="e">
        <f>G7+G43+#REF!+G55+G61+G72+G83+G97</f>
        <v>#REF!</v>
      </c>
      <c r="H99" s="216" t="e">
        <f>H7+H43+H55+H61+H72+H83+H97</f>
        <v>#REF!</v>
      </c>
      <c r="I99" s="184" t="e">
        <f t="shared" si="5"/>
        <v>#REF!</v>
      </c>
      <c r="J99" s="184">
        <f>J7+J43+J61+J72+J83+J94+J97+J55</f>
        <v>4217.7</v>
      </c>
      <c r="K99" s="211">
        <f t="shared" si="7"/>
        <v>4786.5699999999988</v>
      </c>
      <c r="L99" s="184">
        <f>L83+L72+L61+L43+L8+L57+L49</f>
        <v>9004.2699999999986</v>
      </c>
      <c r="O99" s="230"/>
      <c r="P99" s="230"/>
    </row>
    <row r="100" spans="1:16">
      <c r="H100" s="113">
        <v>5067.6000000000004</v>
      </c>
    </row>
    <row r="101" spans="1:16">
      <c r="H101" s="115" t="e">
        <f>H100-H99</f>
        <v>#REF!</v>
      </c>
      <c r="O101" s="230"/>
    </row>
    <row r="106" spans="1:16">
      <c r="I106" s="116"/>
      <c r="J106" s="116"/>
      <c r="K106" s="116"/>
      <c r="L106" s="117"/>
    </row>
  </sheetData>
  <mergeCells count="4">
    <mergeCell ref="N1:O1"/>
    <mergeCell ref="A3:I3"/>
    <mergeCell ref="A99:F99"/>
    <mergeCell ref="F1:M1"/>
  </mergeCells>
  <pageMargins left="1.1417322834645669" right="0.19685039370078741" top="0.59055118110236227" bottom="0.27559055118110237" header="0.31496062992125984" footer="0.31496062992125984"/>
  <pageSetup paperSize="9" scale="73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3"/>
  <sheetViews>
    <sheetView topLeftCell="A61" workbookViewId="0">
      <selection activeCell="T56" sqref="S56:T65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15" hidden="1" customWidth="1"/>
    <col min="9" max="10" width="16.140625" style="114" hidden="1" customWidth="1"/>
    <col min="11" max="11" width="12.5703125" style="114" hidden="1" customWidth="1"/>
    <col min="12" max="12" width="15.140625" style="114" customWidth="1"/>
    <col min="13" max="13" width="17.140625" style="115" customWidth="1"/>
    <col min="14" max="14" width="9.140625" style="30" hidden="1" customWidth="1"/>
    <col min="15" max="257" width="9.140625" style="30" customWidth="1"/>
    <col min="258" max="258" width="3.5703125" style="30" customWidth="1"/>
    <col min="259" max="16384" width="36" style="30"/>
  </cols>
  <sheetData>
    <row r="1" spans="1:16" ht="159.75" customHeight="1">
      <c r="A1" s="23"/>
      <c r="B1" s="23"/>
      <c r="C1" s="23"/>
      <c r="F1" s="302" t="s">
        <v>434</v>
      </c>
      <c r="G1" s="302"/>
      <c r="H1" s="302"/>
      <c r="I1" s="302"/>
      <c r="J1" s="302"/>
      <c r="K1" s="302"/>
      <c r="L1" s="302"/>
      <c r="M1" s="302"/>
      <c r="N1" s="302"/>
      <c r="O1" s="315"/>
      <c r="P1" s="315"/>
    </row>
    <row r="2" spans="1:16" ht="16.5" customHeight="1">
      <c r="B2" s="28"/>
      <c r="G2" s="86"/>
      <c r="H2" s="93"/>
      <c r="I2" s="93"/>
      <c r="J2" s="93"/>
      <c r="K2" s="93"/>
      <c r="L2" s="93"/>
      <c r="M2" s="93"/>
    </row>
    <row r="3" spans="1:16" s="32" customFormat="1" ht="47.25" customHeight="1">
      <c r="A3" s="316" t="s">
        <v>404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6" s="31" customFormat="1" ht="15.75">
      <c r="A4" s="95"/>
      <c r="B4" s="95"/>
      <c r="C4" s="95"/>
      <c r="D4" s="95"/>
      <c r="E4" s="96"/>
      <c r="F4" s="97"/>
      <c r="G4" s="97"/>
      <c r="H4" s="97"/>
      <c r="I4" s="97"/>
      <c r="J4" s="97"/>
      <c r="K4" s="97"/>
      <c r="L4" s="97"/>
      <c r="M4" s="142" t="s">
        <v>271</v>
      </c>
    </row>
    <row r="5" spans="1:16" s="57" customFormat="1" ht="81.75" customHeight="1">
      <c r="A5" s="71" t="s">
        <v>69</v>
      </c>
      <c r="B5" s="71"/>
      <c r="C5" s="79" t="s">
        <v>159</v>
      </c>
      <c r="D5" s="79" t="s">
        <v>160</v>
      </c>
      <c r="E5" s="79" t="s">
        <v>161</v>
      </c>
      <c r="F5" s="79" t="s">
        <v>162</v>
      </c>
      <c r="G5" s="80" t="s">
        <v>10</v>
      </c>
      <c r="H5" s="98" t="s">
        <v>241</v>
      </c>
      <c r="I5" s="98" t="s">
        <v>10</v>
      </c>
      <c r="J5" s="100" t="s">
        <v>317</v>
      </c>
      <c r="K5" s="100" t="s">
        <v>294</v>
      </c>
      <c r="L5" s="100" t="s">
        <v>314</v>
      </c>
      <c r="M5" s="100" t="s">
        <v>402</v>
      </c>
    </row>
    <row r="6" spans="1:16" s="56" customFormat="1">
      <c r="A6" s="99">
        <v>1</v>
      </c>
      <c r="B6" s="99">
        <v>2</v>
      </c>
      <c r="C6" s="79" t="s">
        <v>70</v>
      </c>
      <c r="D6" s="79" t="s">
        <v>71</v>
      </c>
      <c r="E6" s="79" t="s">
        <v>72</v>
      </c>
      <c r="F6" s="79" t="s">
        <v>73</v>
      </c>
      <c r="G6" s="99">
        <v>7</v>
      </c>
      <c r="H6" s="100">
        <v>8</v>
      </c>
      <c r="I6" s="100">
        <v>7</v>
      </c>
      <c r="J6" s="100"/>
      <c r="K6" s="100"/>
      <c r="L6" s="79" t="s">
        <v>280</v>
      </c>
      <c r="M6" s="143">
        <v>8</v>
      </c>
    </row>
    <row r="7" spans="1:16" s="31" customFormat="1">
      <c r="A7" s="208" t="s">
        <v>410</v>
      </c>
      <c r="B7" s="180" t="s">
        <v>164</v>
      </c>
      <c r="C7" s="180"/>
      <c r="D7" s="180"/>
      <c r="E7" s="180"/>
      <c r="F7" s="181"/>
      <c r="G7" s="182" t="e">
        <f>G8+G20+G32</f>
        <v>#REF!</v>
      </c>
      <c r="H7" s="183" t="e">
        <f>H8+H20+H32+H14</f>
        <v>#REF!</v>
      </c>
      <c r="I7" s="183" t="e">
        <f>M7-H7</f>
        <v>#REF!</v>
      </c>
      <c r="J7" s="211">
        <f>J8+J20+J32+J14+J35</f>
        <v>2906.5499999999997</v>
      </c>
      <c r="K7" s="211">
        <f>L7-J7</f>
        <v>4215.7999999999993</v>
      </c>
      <c r="L7" s="211">
        <f>L8+L20+L32+L14+L35</f>
        <v>7122.3499999999995</v>
      </c>
      <c r="M7" s="211">
        <f>M8+M20+M32+M14+M35</f>
        <v>7123.3499999999995</v>
      </c>
    </row>
    <row r="8" spans="1:16" s="33" customFormat="1" ht="34.5" customHeight="1">
      <c r="A8" s="208" t="s">
        <v>163</v>
      </c>
      <c r="B8" s="79" t="s">
        <v>164</v>
      </c>
      <c r="C8" s="79" t="s">
        <v>165</v>
      </c>
      <c r="D8" s="79"/>
      <c r="E8" s="79"/>
      <c r="F8" s="80"/>
      <c r="G8" s="81" t="e">
        <f>#REF!+G9</f>
        <v>#REF!</v>
      </c>
      <c r="H8" s="98">
        <v>660</v>
      </c>
      <c r="I8" s="98">
        <f t="shared" ref="I8:I85" si="0">M8-H8</f>
        <v>126.96999999999991</v>
      </c>
      <c r="J8" s="184">
        <f>J9</f>
        <v>724.31</v>
      </c>
      <c r="K8" s="211">
        <f t="shared" ref="K8:K78" si="1">L8-J8</f>
        <v>62.659999999999968</v>
      </c>
      <c r="L8" s="184">
        <f>L9</f>
        <v>786.96999999999991</v>
      </c>
      <c r="M8" s="184">
        <f>M9</f>
        <v>786.96999999999991</v>
      </c>
    </row>
    <row r="9" spans="1:16" s="31" customFormat="1" ht="36.75" customHeight="1">
      <c r="A9" s="208" t="s">
        <v>166</v>
      </c>
      <c r="B9" s="83" t="s">
        <v>164</v>
      </c>
      <c r="C9" s="83" t="s">
        <v>165</v>
      </c>
      <c r="D9" s="83" t="s">
        <v>167</v>
      </c>
      <c r="E9" s="83"/>
      <c r="F9" s="83"/>
      <c r="G9" s="81">
        <f t="shared" ref="G9" si="2">G10</f>
        <v>500</v>
      </c>
      <c r="H9" s="98">
        <f>H10</f>
        <v>0</v>
      </c>
      <c r="I9" s="98">
        <f t="shared" si="0"/>
        <v>786.96999999999991</v>
      </c>
      <c r="J9" s="184">
        <f>J10</f>
        <v>724.31</v>
      </c>
      <c r="K9" s="211">
        <f t="shared" si="1"/>
        <v>62.659999999999968</v>
      </c>
      <c r="L9" s="184">
        <f>L10</f>
        <v>786.96999999999991</v>
      </c>
      <c r="M9" s="184">
        <f>M10</f>
        <v>786.96999999999991</v>
      </c>
    </row>
    <row r="10" spans="1:16" s="31" customFormat="1" ht="17.25" hidden="1" customHeight="1">
      <c r="A10" s="82" t="s">
        <v>170</v>
      </c>
      <c r="B10" s="83" t="s">
        <v>164</v>
      </c>
      <c r="C10" s="83" t="s">
        <v>165</v>
      </c>
      <c r="D10" s="83" t="s">
        <v>167</v>
      </c>
      <c r="E10" s="83" t="s">
        <v>242</v>
      </c>
      <c r="F10" s="83"/>
      <c r="G10" s="81">
        <f>G12+G13</f>
        <v>500</v>
      </c>
      <c r="H10" s="98"/>
      <c r="I10" s="98">
        <f t="shared" si="0"/>
        <v>786.96999999999991</v>
      </c>
      <c r="J10" s="184">
        <f>J12+J13</f>
        <v>724.31</v>
      </c>
      <c r="K10" s="211">
        <f t="shared" si="1"/>
        <v>62.659999999999968</v>
      </c>
      <c r="L10" s="184">
        <f>L12+L13</f>
        <v>786.96999999999991</v>
      </c>
      <c r="M10" s="184">
        <f>M12+M13</f>
        <v>786.96999999999991</v>
      </c>
    </row>
    <row r="11" spans="1:16" s="31" customFormat="1" ht="25.5">
      <c r="A11" s="82" t="s">
        <v>300</v>
      </c>
      <c r="B11" s="83" t="s">
        <v>164</v>
      </c>
      <c r="C11" s="83" t="s">
        <v>165</v>
      </c>
      <c r="D11" s="83" t="s">
        <v>167</v>
      </c>
      <c r="E11" s="83" t="s">
        <v>242</v>
      </c>
      <c r="F11" s="83"/>
      <c r="G11" s="102"/>
      <c r="H11" s="98"/>
      <c r="I11" s="98">
        <f t="shared" si="0"/>
        <v>786.96999999999991</v>
      </c>
      <c r="J11" s="184">
        <f>J12+J13</f>
        <v>724.31</v>
      </c>
      <c r="K11" s="211">
        <f t="shared" si="1"/>
        <v>62.659999999999968</v>
      </c>
      <c r="L11" s="184">
        <f>L12+L13</f>
        <v>786.96999999999991</v>
      </c>
      <c r="M11" s="184">
        <f>M12+M13</f>
        <v>786.96999999999991</v>
      </c>
    </row>
    <row r="12" spans="1:16" s="31" customFormat="1">
      <c r="A12" s="82" t="s">
        <v>244</v>
      </c>
      <c r="B12" s="83" t="s">
        <v>164</v>
      </c>
      <c r="C12" s="83" t="s">
        <v>165</v>
      </c>
      <c r="D12" s="83" t="s">
        <v>167</v>
      </c>
      <c r="E12" s="83" t="s">
        <v>243</v>
      </c>
      <c r="F12" s="83" t="s">
        <v>169</v>
      </c>
      <c r="G12" s="102">
        <v>500</v>
      </c>
      <c r="H12" s="98"/>
      <c r="I12" s="98">
        <f t="shared" si="0"/>
        <v>604.42999999999995</v>
      </c>
      <c r="J12" s="184">
        <v>556.30999999999995</v>
      </c>
      <c r="K12" s="211">
        <f t="shared" si="1"/>
        <v>48.120000000000005</v>
      </c>
      <c r="L12" s="184">
        <v>604.42999999999995</v>
      </c>
      <c r="M12" s="184">
        <v>604.42999999999995</v>
      </c>
      <c r="P12" s="30"/>
    </row>
    <row r="13" spans="1:16" s="31" customFormat="1">
      <c r="A13" s="82" t="s">
        <v>245</v>
      </c>
      <c r="B13" s="83" t="s">
        <v>164</v>
      </c>
      <c r="C13" s="83" t="s">
        <v>165</v>
      </c>
      <c r="D13" s="83" t="s">
        <v>167</v>
      </c>
      <c r="E13" s="83" t="s">
        <v>243</v>
      </c>
      <c r="F13" s="83" t="s">
        <v>229</v>
      </c>
      <c r="G13" s="102"/>
      <c r="H13" s="98"/>
      <c r="I13" s="98">
        <f t="shared" si="0"/>
        <v>182.54</v>
      </c>
      <c r="J13" s="184">
        <v>168</v>
      </c>
      <c r="K13" s="211">
        <f t="shared" si="1"/>
        <v>14.539999999999992</v>
      </c>
      <c r="L13" s="184">
        <v>182.54</v>
      </c>
      <c r="M13" s="184">
        <v>182.54</v>
      </c>
      <c r="P13" s="30"/>
    </row>
    <row r="14" spans="1:16" s="58" customFormat="1" ht="38.25">
      <c r="A14" s="103" t="s">
        <v>65</v>
      </c>
      <c r="B14" s="83" t="s">
        <v>164</v>
      </c>
      <c r="C14" s="107" t="s">
        <v>165</v>
      </c>
      <c r="D14" s="107" t="s">
        <v>171</v>
      </c>
      <c r="E14" s="104"/>
      <c r="F14" s="104"/>
      <c r="G14" s="81"/>
      <c r="H14" s="98" t="e">
        <f>#REF!</f>
        <v>#REF!</v>
      </c>
      <c r="I14" s="98">
        <f>M1</f>
        <v>0</v>
      </c>
      <c r="J14" s="184">
        <f t="shared" ref="J14:M16" si="3">J15</f>
        <v>724.31</v>
      </c>
      <c r="K14" s="211">
        <f t="shared" si="1"/>
        <v>62.659999999999968</v>
      </c>
      <c r="L14" s="184">
        <f t="shared" si="3"/>
        <v>786.96999999999991</v>
      </c>
      <c r="M14" s="184">
        <f t="shared" si="3"/>
        <v>786.96999999999991</v>
      </c>
      <c r="N14" s="31"/>
    </row>
    <row r="15" spans="1:16" s="58" customFormat="1" ht="39" hidden="1" customHeight="1">
      <c r="A15" s="103" t="s">
        <v>301</v>
      </c>
      <c r="B15" s="83" t="s">
        <v>164</v>
      </c>
      <c r="C15" s="106" t="s">
        <v>165</v>
      </c>
      <c r="D15" s="106" t="s">
        <v>171</v>
      </c>
      <c r="E15" s="107"/>
      <c r="F15" s="84"/>
      <c r="G15" s="81"/>
      <c r="H15" s="98"/>
      <c r="I15" s="98"/>
      <c r="J15" s="184">
        <f t="shared" si="3"/>
        <v>724.31</v>
      </c>
      <c r="K15" s="211">
        <f t="shared" si="1"/>
        <v>62.659999999999968</v>
      </c>
      <c r="L15" s="184">
        <f t="shared" si="3"/>
        <v>786.96999999999991</v>
      </c>
      <c r="M15" s="184">
        <f t="shared" si="3"/>
        <v>786.96999999999991</v>
      </c>
      <c r="N15" s="31"/>
    </row>
    <row r="16" spans="1:16" s="58" customFormat="1" ht="24.75" hidden="1" customHeight="1">
      <c r="A16" s="105" t="s">
        <v>302</v>
      </c>
      <c r="B16" s="83" t="s">
        <v>164</v>
      </c>
      <c r="C16" s="106" t="s">
        <v>165</v>
      </c>
      <c r="D16" s="106" t="s">
        <v>171</v>
      </c>
      <c r="E16" s="107" t="s">
        <v>242</v>
      </c>
      <c r="F16" s="84"/>
      <c r="G16" s="81"/>
      <c r="H16" s="98"/>
      <c r="I16" s="98"/>
      <c r="J16" s="184">
        <f t="shared" si="3"/>
        <v>724.31</v>
      </c>
      <c r="K16" s="211">
        <f t="shared" si="1"/>
        <v>62.659999999999968</v>
      </c>
      <c r="L16" s="184">
        <f t="shared" si="3"/>
        <v>786.96999999999991</v>
      </c>
      <c r="M16" s="184">
        <f t="shared" si="3"/>
        <v>786.96999999999991</v>
      </c>
      <c r="N16" s="31"/>
    </row>
    <row r="17" spans="1:14" s="58" customFormat="1" ht="29.25" customHeight="1">
      <c r="A17" s="105" t="s">
        <v>303</v>
      </c>
      <c r="B17" s="83" t="s">
        <v>164</v>
      </c>
      <c r="C17" s="106" t="s">
        <v>165</v>
      </c>
      <c r="D17" s="106" t="s">
        <v>171</v>
      </c>
      <c r="E17" s="107" t="s">
        <v>242</v>
      </c>
      <c r="F17" s="84"/>
      <c r="G17" s="81"/>
      <c r="H17" s="98"/>
      <c r="I17" s="98"/>
      <c r="J17" s="184">
        <f>J18+J19</f>
        <v>724.31</v>
      </c>
      <c r="K17" s="211">
        <f t="shared" si="1"/>
        <v>62.659999999999968</v>
      </c>
      <c r="L17" s="184">
        <f>L18+L19</f>
        <v>786.96999999999991</v>
      </c>
      <c r="M17" s="184">
        <f>M18+M19</f>
        <v>786.96999999999991</v>
      </c>
      <c r="N17" s="31"/>
    </row>
    <row r="18" spans="1:14" s="58" customFormat="1" ht="22.5" customHeight="1">
      <c r="A18" s="105" t="s">
        <v>244</v>
      </c>
      <c r="B18" s="83" t="s">
        <v>164</v>
      </c>
      <c r="C18" s="106" t="s">
        <v>165</v>
      </c>
      <c r="D18" s="106" t="s">
        <v>171</v>
      </c>
      <c r="E18" s="107" t="s">
        <v>269</v>
      </c>
      <c r="F18" s="84" t="s">
        <v>169</v>
      </c>
      <c r="G18" s="81"/>
      <c r="H18" s="98"/>
      <c r="I18" s="98"/>
      <c r="J18" s="184">
        <v>556.30999999999995</v>
      </c>
      <c r="K18" s="211">
        <f t="shared" si="1"/>
        <v>48.120000000000005</v>
      </c>
      <c r="L18" s="184">
        <v>604.42999999999995</v>
      </c>
      <c r="M18" s="184">
        <v>604.42999999999995</v>
      </c>
      <c r="N18" s="31"/>
    </row>
    <row r="19" spans="1:14" s="58" customFormat="1" ht="20.25" customHeight="1">
      <c r="A19" s="105" t="s">
        <v>270</v>
      </c>
      <c r="B19" s="83" t="s">
        <v>164</v>
      </c>
      <c r="C19" s="106" t="s">
        <v>165</v>
      </c>
      <c r="D19" s="106" t="s">
        <v>171</v>
      </c>
      <c r="E19" s="107" t="s">
        <v>269</v>
      </c>
      <c r="F19" s="84" t="s">
        <v>229</v>
      </c>
      <c r="G19" s="81"/>
      <c r="H19" s="98"/>
      <c r="I19" s="98"/>
      <c r="J19" s="184">
        <v>168</v>
      </c>
      <c r="K19" s="211">
        <f t="shared" si="1"/>
        <v>14.539999999999992</v>
      </c>
      <c r="L19" s="184">
        <v>182.54</v>
      </c>
      <c r="M19" s="184">
        <v>182.54</v>
      </c>
      <c r="N19" s="31"/>
    </row>
    <row r="20" spans="1:14" s="58" customFormat="1" ht="40.5" hidden="1" customHeight="1">
      <c r="A20" s="82" t="s">
        <v>64</v>
      </c>
      <c r="B20" s="83" t="s">
        <v>164</v>
      </c>
      <c r="C20" s="83" t="s">
        <v>165</v>
      </c>
      <c r="D20" s="83"/>
      <c r="E20" s="83"/>
      <c r="F20" s="83"/>
      <c r="G20" s="81" t="e">
        <f>#REF!+#REF!</f>
        <v>#REF!</v>
      </c>
      <c r="H20" s="98" t="e">
        <f>#REF!</f>
        <v>#REF!</v>
      </c>
      <c r="I20" s="98" t="e">
        <f t="shared" si="0"/>
        <v>#REF!</v>
      </c>
      <c r="J20" s="184">
        <f>J21</f>
        <v>1456.93</v>
      </c>
      <c r="K20" s="211">
        <f t="shared" si="1"/>
        <v>-956.93000000000006</v>
      </c>
      <c r="L20" s="184">
        <f>L21</f>
        <v>500</v>
      </c>
      <c r="M20" s="184">
        <f>M21</f>
        <v>500</v>
      </c>
    </row>
    <row r="21" spans="1:14" ht="35.25" customHeight="1">
      <c r="A21" s="244" t="s">
        <v>246</v>
      </c>
      <c r="B21" s="83" t="s">
        <v>164</v>
      </c>
      <c r="C21" s="83" t="s">
        <v>165</v>
      </c>
      <c r="D21" s="83" t="s">
        <v>173</v>
      </c>
      <c r="E21" s="83"/>
      <c r="F21" s="83"/>
      <c r="G21" s="102"/>
      <c r="H21" s="98"/>
      <c r="I21" s="98">
        <f t="shared" si="0"/>
        <v>500</v>
      </c>
      <c r="J21" s="184">
        <f>J22</f>
        <v>1456.93</v>
      </c>
      <c r="K21" s="211">
        <f t="shared" si="1"/>
        <v>-956.93000000000006</v>
      </c>
      <c r="L21" s="184">
        <f>L22</f>
        <v>500</v>
      </c>
      <c r="M21" s="184">
        <f>M22</f>
        <v>500</v>
      </c>
    </row>
    <row r="22" spans="1:14" ht="51" hidden="1">
      <c r="A22" s="82" t="s">
        <v>304</v>
      </c>
      <c r="B22" s="83" t="s">
        <v>164</v>
      </c>
      <c r="C22" s="83" t="s">
        <v>165</v>
      </c>
      <c r="D22" s="83" t="s">
        <v>173</v>
      </c>
      <c r="E22" s="83" t="s">
        <v>230</v>
      </c>
      <c r="F22" s="83"/>
      <c r="G22" s="102"/>
      <c r="H22" s="98"/>
      <c r="I22" s="98">
        <f t="shared" si="0"/>
        <v>500</v>
      </c>
      <c r="J22" s="184">
        <f>J23+J26</f>
        <v>1456.93</v>
      </c>
      <c r="K22" s="211">
        <f t="shared" si="1"/>
        <v>-956.93000000000006</v>
      </c>
      <c r="L22" s="184">
        <f>L23+L26</f>
        <v>500</v>
      </c>
      <c r="M22" s="184">
        <f>M23+M26</f>
        <v>500</v>
      </c>
    </row>
    <row r="23" spans="1:14" ht="25.5" hidden="1">
      <c r="A23" s="109" t="s">
        <v>305</v>
      </c>
      <c r="B23" s="83" t="s">
        <v>164</v>
      </c>
      <c r="C23" s="83" t="s">
        <v>165</v>
      </c>
      <c r="D23" s="83" t="s">
        <v>173</v>
      </c>
      <c r="E23" s="83" t="s">
        <v>231</v>
      </c>
      <c r="F23" s="83"/>
      <c r="G23" s="102"/>
      <c r="H23" s="98"/>
      <c r="I23" s="98">
        <f t="shared" si="0"/>
        <v>0</v>
      </c>
      <c r="J23" s="184">
        <f>J24+J25</f>
        <v>1456.93</v>
      </c>
      <c r="K23" s="211">
        <f t="shared" si="1"/>
        <v>-1456.93</v>
      </c>
      <c r="L23" s="184">
        <f>L24+L25</f>
        <v>0</v>
      </c>
      <c r="M23" s="184">
        <f>M24+M25</f>
        <v>0</v>
      </c>
    </row>
    <row r="24" spans="1:14" hidden="1">
      <c r="A24" s="109" t="s">
        <v>244</v>
      </c>
      <c r="B24" s="83" t="s">
        <v>164</v>
      </c>
      <c r="C24" s="83" t="s">
        <v>165</v>
      </c>
      <c r="D24" s="83" t="s">
        <v>173</v>
      </c>
      <c r="E24" s="83" t="s">
        <v>231</v>
      </c>
      <c r="F24" s="110" t="s">
        <v>169</v>
      </c>
      <c r="G24" s="102"/>
      <c r="H24" s="98"/>
      <c r="I24" s="98">
        <f t="shared" si="0"/>
        <v>0</v>
      </c>
      <c r="J24" s="184">
        <v>1119</v>
      </c>
      <c r="K24" s="211">
        <f t="shared" si="1"/>
        <v>-1119</v>
      </c>
      <c r="L24" s="184"/>
      <c r="M24" s="184"/>
    </row>
    <row r="25" spans="1:14" ht="38.25" hidden="1">
      <c r="A25" s="109" t="s">
        <v>247</v>
      </c>
      <c r="B25" s="83" t="s">
        <v>164</v>
      </c>
      <c r="C25" s="83" t="s">
        <v>165</v>
      </c>
      <c r="D25" s="83" t="s">
        <v>173</v>
      </c>
      <c r="E25" s="83" t="s">
        <v>231</v>
      </c>
      <c r="F25" s="110" t="s">
        <v>229</v>
      </c>
      <c r="G25" s="102"/>
      <c r="H25" s="98"/>
      <c r="I25" s="98">
        <f t="shared" si="0"/>
        <v>0</v>
      </c>
      <c r="J25" s="184">
        <v>337.93</v>
      </c>
      <c r="K25" s="211">
        <f t="shared" si="1"/>
        <v>-337.93</v>
      </c>
      <c r="L25" s="184"/>
      <c r="M25" s="184"/>
    </row>
    <row r="26" spans="1:14" ht="25.5">
      <c r="A26" s="109" t="s">
        <v>306</v>
      </c>
      <c r="B26" s="83" t="s">
        <v>164</v>
      </c>
      <c r="C26" s="83" t="s">
        <v>165</v>
      </c>
      <c r="D26" s="83" t="s">
        <v>173</v>
      </c>
      <c r="E26" s="83" t="s">
        <v>232</v>
      </c>
      <c r="F26" s="83"/>
      <c r="G26" s="102"/>
      <c r="H26" s="98"/>
      <c r="I26" s="98">
        <f t="shared" si="0"/>
        <v>500</v>
      </c>
      <c r="J26" s="184">
        <f>J27+J28+J29+J30+J31</f>
        <v>0</v>
      </c>
      <c r="K26" s="211">
        <f t="shared" si="1"/>
        <v>500</v>
      </c>
      <c r="L26" s="184">
        <f>L27+L28+L29+L30+L31</f>
        <v>500</v>
      </c>
      <c r="M26" s="184">
        <f>M27+M28+M29+M30+M31</f>
        <v>500</v>
      </c>
    </row>
    <row r="27" spans="1:14" ht="25.5" hidden="1">
      <c r="A27" s="109" t="s">
        <v>248</v>
      </c>
      <c r="B27" s="83" t="s">
        <v>164</v>
      </c>
      <c r="C27" s="83" t="s">
        <v>165</v>
      </c>
      <c r="D27" s="83" t="s">
        <v>173</v>
      </c>
      <c r="E27" s="83" t="s">
        <v>232</v>
      </c>
      <c r="F27" s="249" t="s">
        <v>172</v>
      </c>
      <c r="G27" s="102"/>
      <c r="H27" s="98"/>
      <c r="I27" s="98">
        <f t="shared" si="0"/>
        <v>0</v>
      </c>
      <c r="J27" s="184">
        <v>0</v>
      </c>
      <c r="K27" s="211">
        <f t="shared" si="1"/>
        <v>0</v>
      </c>
      <c r="L27" s="184">
        <v>0</v>
      </c>
      <c r="M27" s="184">
        <v>0</v>
      </c>
    </row>
    <row r="28" spans="1:14" ht="27" customHeight="1">
      <c r="A28" s="109" t="s">
        <v>181</v>
      </c>
      <c r="B28" s="83" t="s">
        <v>164</v>
      </c>
      <c r="C28" s="83" t="s">
        <v>165</v>
      </c>
      <c r="D28" s="83" t="s">
        <v>173</v>
      </c>
      <c r="E28" s="83" t="s">
        <v>232</v>
      </c>
      <c r="F28" s="249">
        <v>244</v>
      </c>
      <c r="G28" s="102"/>
      <c r="H28" s="98"/>
      <c r="I28" s="98">
        <f t="shared" si="0"/>
        <v>500</v>
      </c>
      <c r="J28" s="184"/>
      <c r="K28" s="211">
        <f t="shared" si="1"/>
        <v>500</v>
      </c>
      <c r="L28" s="184">
        <v>500</v>
      </c>
      <c r="M28" s="184">
        <v>500</v>
      </c>
    </row>
    <row r="29" spans="1:14" ht="76.5" hidden="1">
      <c r="A29" s="109" t="s">
        <v>249</v>
      </c>
      <c r="B29" s="83" t="s">
        <v>164</v>
      </c>
      <c r="C29" s="83" t="s">
        <v>165</v>
      </c>
      <c r="D29" s="83" t="s">
        <v>173</v>
      </c>
      <c r="E29" s="83" t="s">
        <v>232</v>
      </c>
      <c r="F29" s="110" t="s">
        <v>250</v>
      </c>
      <c r="G29" s="102"/>
      <c r="H29" s="98"/>
      <c r="I29" s="98">
        <f t="shared" si="0"/>
        <v>0</v>
      </c>
      <c r="J29" s="184">
        <v>0</v>
      </c>
      <c r="K29" s="211">
        <f t="shared" si="1"/>
        <v>0</v>
      </c>
      <c r="L29" s="184">
        <v>0</v>
      </c>
      <c r="M29" s="184">
        <v>0</v>
      </c>
    </row>
    <row r="30" spans="1:14" hidden="1">
      <c r="A30" s="109" t="s">
        <v>176</v>
      </c>
      <c r="B30" s="83" t="s">
        <v>164</v>
      </c>
      <c r="C30" s="83" t="s">
        <v>165</v>
      </c>
      <c r="D30" s="83" t="s">
        <v>173</v>
      </c>
      <c r="E30" s="83" t="s">
        <v>232</v>
      </c>
      <c r="F30" s="110" t="s">
        <v>177</v>
      </c>
      <c r="G30" s="102"/>
      <c r="H30" s="98"/>
      <c r="I30" s="98">
        <f t="shared" si="0"/>
        <v>0</v>
      </c>
      <c r="J30" s="184"/>
      <c r="K30" s="211">
        <f t="shared" si="1"/>
        <v>0</v>
      </c>
      <c r="L30" s="184">
        <v>0</v>
      </c>
      <c r="M30" s="184">
        <v>0</v>
      </c>
    </row>
    <row r="31" spans="1:14" hidden="1">
      <c r="A31" s="109" t="s">
        <v>251</v>
      </c>
      <c r="B31" s="83" t="s">
        <v>164</v>
      </c>
      <c r="C31" s="83" t="s">
        <v>165</v>
      </c>
      <c r="D31" s="83" t="s">
        <v>173</v>
      </c>
      <c r="E31" s="83" t="s">
        <v>232</v>
      </c>
      <c r="F31" s="110" t="s">
        <v>178</v>
      </c>
      <c r="G31" s="102"/>
      <c r="H31" s="98"/>
      <c r="I31" s="98">
        <f t="shared" si="0"/>
        <v>0</v>
      </c>
      <c r="J31" s="184"/>
      <c r="K31" s="211">
        <f t="shared" si="1"/>
        <v>0</v>
      </c>
      <c r="L31" s="184">
        <v>0</v>
      </c>
      <c r="M31" s="184">
        <v>0</v>
      </c>
    </row>
    <row r="32" spans="1:14">
      <c r="A32" s="244" t="s">
        <v>63</v>
      </c>
      <c r="B32" s="83" t="s">
        <v>164</v>
      </c>
      <c r="C32" s="83" t="s">
        <v>165</v>
      </c>
      <c r="D32" s="83"/>
      <c r="E32" s="83"/>
      <c r="F32" s="83"/>
      <c r="G32" s="81" t="e">
        <f>#REF!</f>
        <v>#REF!</v>
      </c>
      <c r="H32" s="98"/>
      <c r="I32" s="98">
        <f t="shared" si="0"/>
        <v>10</v>
      </c>
      <c r="J32" s="184">
        <f>J33</f>
        <v>1</v>
      </c>
      <c r="K32" s="211">
        <f t="shared" si="1"/>
        <v>8</v>
      </c>
      <c r="L32" s="184">
        <f>L33</f>
        <v>9</v>
      </c>
      <c r="M32" s="184">
        <f>M33</f>
        <v>10</v>
      </c>
    </row>
    <row r="33" spans="1:14" ht="25.5">
      <c r="A33" s="215" t="s">
        <v>420</v>
      </c>
      <c r="B33" s="107" t="s">
        <v>164</v>
      </c>
      <c r="C33" s="107" t="s">
        <v>165</v>
      </c>
      <c r="D33" s="107" t="s">
        <v>179</v>
      </c>
      <c r="E33" s="107" t="s">
        <v>421</v>
      </c>
      <c r="F33" s="253"/>
      <c r="G33" s="81"/>
      <c r="H33" s="98"/>
      <c r="I33" s="98">
        <f t="shared" si="0"/>
        <v>10</v>
      </c>
      <c r="J33" s="184">
        <f>J34</f>
        <v>1</v>
      </c>
      <c r="K33" s="211">
        <f t="shared" si="1"/>
        <v>8</v>
      </c>
      <c r="L33" s="184">
        <f>L34</f>
        <v>9</v>
      </c>
      <c r="M33" s="184">
        <f>M34</f>
        <v>10</v>
      </c>
    </row>
    <row r="34" spans="1:14">
      <c r="A34" s="215" t="s">
        <v>419</v>
      </c>
      <c r="B34" s="107" t="s">
        <v>164</v>
      </c>
      <c r="C34" s="107" t="s">
        <v>165</v>
      </c>
      <c r="D34" s="107" t="s">
        <v>179</v>
      </c>
      <c r="E34" s="107" t="s">
        <v>421</v>
      </c>
      <c r="F34" s="251" t="s">
        <v>411</v>
      </c>
      <c r="G34" s="81"/>
      <c r="H34" s="98"/>
      <c r="I34" s="98">
        <f t="shared" si="0"/>
        <v>10</v>
      </c>
      <c r="J34" s="184">
        <v>1</v>
      </c>
      <c r="K34" s="211">
        <f t="shared" si="1"/>
        <v>8</v>
      </c>
      <c r="L34" s="184">
        <v>9</v>
      </c>
      <c r="M34" s="184">
        <v>10</v>
      </c>
      <c r="N34" s="30" t="s">
        <v>252</v>
      </c>
    </row>
    <row r="35" spans="1:14">
      <c r="A35" s="243" t="s">
        <v>413</v>
      </c>
      <c r="B35" s="83" t="s">
        <v>164</v>
      </c>
      <c r="C35" s="83" t="s">
        <v>165</v>
      </c>
      <c r="D35" s="83" t="s">
        <v>293</v>
      </c>
      <c r="E35" s="83"/>
      <c r="F35" s="79"/>
      <c r="G35" s="81"/>
      <c r="H35" s="98"/>
      <c r="I35" s="98"/>
      <c r="J35" s="184">
        <f t="shared" ref="J35" si="4">J37+J38</f>
        <v>0</v>
      </c>
      <c r="K35" s="211">
        <f>L35-J35</f>
        <v>5039.41</v>
      </c>
      <c r="L35" s="184">
        <f>L36+L39</f>
        <v>5039.41</v>
      </c>
      <c r="M35" s="184">
        <f t="shared" ref="M35:N35" si="5">M36+M39</f>
        <v>5039.41</v>
      </c>
      <c r="N35" s="184">
        <f t="shared" si="5"/>
        <v>0</v>
      </c>
    </row>
    <row r="36" spans="1:14" ht="25.5">
      <c r="A36" s="261" t="s">
        <v>414</v>
      </c>
      <c r="B36" s="107" t="s">
        <v>164</v>
      </c>
      <c r="C36" s="107" t="s">
        <v>165</v>
      </c>
      <c r="D36" s="107" t="s">
        <v>293</v>
      </c>
      <c r="E36" s="107" t="s">
        <v>412</v>
      </c>
      <c r="F36" s="79"/>
      <c r="G36" s="81"/>
      <c r="H36" s="98"/>
      <c r="I36" s="98"/>
      <c r="J36" s="184"/>
      <c r="K36" s="211"/>
      <c r="L36" s="184">
        <f>L37+L38</f>
        <v>3244.41</v>
      </c>
      <c r="M36" s="184">
        <f>M37+M38</f>
        <v>3244.41</v>
      </c>
    </row>
    <row r="37" spans="1:14">
      <c r="A37" s="214" t="s">
        <v>244</v>
      </c>
      <c r="B37" s="83" t="s">
        <v>164</v>
      </c>
      <c r="C37" s="83" t="s">
        <v>165</v>
      </c>
      <c r="D37" s="83" t="s">
        <v>293</v>
      </c>
      <c r="E37" s="83" t="s">
        <v>396</v>
      </c>
      <c r="F37" s="79" t="s">
        <v>180</v>
      </c>
      <c r="G37" s="81"/>
      <c r="H37" s="98"/>
      <c r="I37" s="98"/>
      <c r="J37" s="184"/>
      <c r="K37" s="211">
        <f t="shared" si="1"/>
        <v>2480.71</v>
      </c>
      <c r="L37" s="184">
        <v>2480.71</v>
      </c>
      <c r="M37" s="184">
        <v>2480.71</v>
      </c>
    </row>
    <row r="38" spans="1:14" ht="38.25">
      <c r="A38" s="109" t="s">
        <v>259</v>
      </c>
      <c r="B38" s="83" t="s">
        <v>164</v>
      </c>
      <c r="C38" s="83" t="s">
        <v>165</v>
      </c>
      <c r="D38" s="83" t="s">
        <v>293</v>
      </c>
      <c r="E38" s="83" t="s">
        <v>396</v>
      </c>
      <c r="F38" s="79" t="s">
        <v>237</v>
      </c>
      <c r="G38" s="81"/>
      <c r="H38" s="98"/>
      <c r="I38" s="98"/>
      <c r="J38" s="184"/>
      <c r="K38" s="211">
        <f t="shared" si="1"/>
        <v>763.7</v>
      </c>
      <c r="L38" s="184">
        <v>763.7</v>
      </c>
      <c r="M38" s="184">
        <v>763.7</v>
      </c>
    </row>
    <row r="39" spans="1:14" ht="25.5">
      <c r="A39" s="214" t="s">
        <v>306</v>
      </c>
      <c r="B39" s="83" t="s">
        <v>164</v>
      </c>
      <c r="C39" s="83" t="s">
        <v>165</v>
      </c>
      <c r="D39" s="83" t="s">
        <v>293</v>
      </c>
      <c r="E39" s="83" t="s">
        <v>365</v>
      </c>
      <c r="F39" s="79"/>
      <c r="G39" s="81"/>
      <c r="H39" s="98"/>
      <c r="I39" s="98"/>
      <c r="J39" s="184"/>
      <c r="K39" s="211"/>
      <c r="L39" s="184">
        <f>L40</f>
        <v>1795</v>
      </c>
      <c r="M39" s="184">
        <f>M40</f>
        <v>1795</v>
      </c>
    </row>
    <row r="40" spans="1:14">
      <c r="A40" s="109" t="s">
        <v>364</v>
      </c>
      <c r="B40" s="83" t="s">
        <v>164</v>
      </c>
      <c r="C40" s="83" t="s">
        <v>165</v>
      </c>
      <c r="D40" s="83" t="s">
        <v>293</v>
      </c>
      <c r="E40" s="83" t="s">
        <v>365</v>
      </c>
      <c r="F40" s="79" t="s">
        <v>175</v>
      </c>
      <c r="G40" s="81"/>
      <c r="H40" s="98"/>
      <c r="I40" s="98"/>
      <c r="J40" s="184"/>
      <c r="K40" s="211"/>
      <c r="L40" s="184">
        <f>2295-500</f>
        <v>1795</v>
      </c>
      <c r="M40" s="184">
        <f>2295-500</f>
        <v>1795</v>
      </c>
    </row>
    <row r="41" spans="1:14">
      <c r="A41" s="244" t="s">
        <v>190</v>
      </c>
      <c r="B41" s="83" t="s">
        <v>164</v>
      </c>
      <c r="C41" s="83" t="s">
        <v>167</v>
      </c>
      <c r="D41" s="83"/>
      <c r="E41" s="83"/>
      <c r="F41" s="83"/>
      <c r="G41" s="81" t="e">
        <f>G42</f>
        <v>#REF!</v>
      </c>
      <c r="H41" s="98" t="e">
        <f>H42</f>
        <v>#REF!</v>
      </c>
      <c r="I41" s="98" t="e">
        <f t="shared" si="0"/>
        <v>#REF!</v>
      </c>
      <c r="J41" s="184">
        <f>J42</f>
        <v>112</v>
      </c>
      <c r="K41" s="211">
        <f t="shared" si="1"/>
        <v>97.9</v>
      </c>
      <c r="L41" s="184">
        <f>L42</f>
        <v>209.9</v>
      </c>
      <c r="M41" s="184">
        <f>M42</f>
        <v>212.3</v>
      </c>
    </row>
    <row r="42" spans="1:14">
      <c r="A42" s="101" t="s">
        <v>78</v>
      </c>
      <c r="B42" s="83" t="s">
        <v>164</v>
      </c>
      <c r="C42" s="83" t="s">
        <v>167</v>
      </c>
      <c r="D42" s="83" t="s">
        <v>171</v>
      </c>
      <c r="E42" s="83"/>
      <c r="F42" s="83"/>
      <c r="G42" s="81" t="e">
        <f>#REF!+#REF!</f>
        <v>#REF!</v>
      </c>
      <c r="H42" s="98" t="e">
        <f>#REF!</f>
        <v>#REF!</v>
      </c>
      <c r="I42" s="98" t="e">
        <f t="shared" si="0"/>
        <v>#REF!</v>
      </c>
      <c r="J42" s="184">
        <f>J43</f>
        <v>112</v>
      </c>
      <c r="K42" s="211">
        <f t="shared" si="1"/>
        <v>97.9</v>
      </c>
      <c r="L42" s="184">
        <f>L43</f>
        <v>209.9</v>
      </c>
      <c r="M42" s="184">
        <f>M43</f>
        <v>212.3</v>
      </c>
    </row>
    <row r="43" spans="1:14" ht="63.75">
      <c r="A43" s="111" t="s">
        <v>307</v>
      </c>
      <c r="B43" s="83" t="s">
        <v>164</v>
      </c>
      <c r="C43" s="83" t="s">
        <v>167</v>
      </c>
      <c r="D43" s="83" t="s">
        <v>171</v>
      </c>
      <c r="E43" s="83" t="s">
        <v>253</v>
      </c>
      <c r="F43" s="83"/>
      <c r="G43" s="102"/>
      <c r="H43" s="98"/>
      <c r="I43" s="98">
        <f t="shared" si="0"/>
        <v>212.3</v>
      </c>
      <c r="J43" s="184">
        <f>J44+J45+J46</f>
        <v>112</v>
      </c>
      <c r="K43" s="211">
        <f t="shared" si="1"/>
        <v>97.9</v>
      </c>
      <c r="L43" s="184">
        <f>L44+L45+L46</f>
        <v>209.9</v>
      </c>
      <c r="M43" s="184">
        <f>M44+M45+M46</f>
        <v>212.3</v>
      </c>
    </row>
    <row r="44" spans="1:14">
      <c r="A44" s="109" t="s">
        <v>244</v>
      </c>
      <c r="B44" s="83" t="s">
        <v>164</v>
      </c>
      <c r="C44" s="83" t="s">
        <v>167</v>
      </c>
      <c r="D44" s="83" t="s">
        <v>171</v>
      </c>
      <c r="E44" s="83" t="s">
        <v>253</v>
      </c>
      <c r="F44" s="110" t="s">
        <v>169</v>
      </c>
      <c r="G44" s="102"/>
      <c r="H44" s="98">
        <v>0</v>
      </c>
      <c r="I44" s="98">
        <f t="shared" si="0"/>
        <v>163.06</v>
      </c>
      <c r="J44" s="184">
        <v>78.099999999999994</v>
      </c>
      <c r="K44" s="211">
        <f t="shared" si="1"/>
        <v>82.9</v>
      </c>
      <c r="L44" s="184">
        <v>161</v>
      </c>
      <c r="M44" s="184">
        <v>163.06</v>
      </c>
      <c r="N44" s="30" t="s">
        <v>254</v>
      </c>
    </row>
    <row r="45" spans="1:14" ht="27.75" customHeight="1">
      <c r="A45" s="109" t="s">
        <v>247</v>
      </c>
      <c r="B45" s="83" t="s">
        <v>164</v>
      </c>
      <c r="C45" s="83" t="s">
        <v>167</v>
      </c>
      <c r="D45" s="83" t="s">
        <v>171</v>
      </c>
      <c r="E45" s="83" t="s">
        <v>253</v>
      </c>
      <c r="F45" s="110" t="s">
        <v>229</v>
      </c>
      <c r="G45" s="102"/>
      <c r="H45" s="98">
        <v>0</v>
      </c>
      <c r="I45" s="98">
        <f t="shared" si="0"/>
        <v>49.24</v>
      </c>
      <c r="J45" s="184">
        <v>33.9</v>
      </c>
      <c r="K45" s="211">
        <f t="shared" si="1"/>
        <v>15</v>
      </c>
      <c r="L45" s="184">
        <v>48.9</v>
      </c>
      <c r="M45" s="184">
        <v>49.24</v>
      </c>
      <c r="N45" s="30" t="s">
        <v>254</v>
      </c>
    </row>
    <row r="46" spans="1:14" ht="0.75" customHeight="1">
      <c r="A46" s="111" t="s">
        <v>181</v>
      </c>
      <c r="B46" s="83" t="s">
        <v>164</v>
      </c>
      <c r="C46" s="83" t="s">
        <v>167</v>
      </c>
      <c r="D46" s="83" t="s">
        <v>171</v>
      </c>
      <c r="E46" s="83" t="s">
        <v>253</v>
      </c>
      <c r="F46" s="83" t="s">
        <v>175</v>
      </c>
      <c r="G46" s="102"/>
      <c r="H46" s="98"/>
      <c r="I46" s="98">
        <f t="shared" si="0"/>
        <v>0</v>
      </c>
      <c r="J46" s="184"/>
      <c r="K46" s="211">
        <f t="shared" si="1"/>
        <v>0</v>
      </c>
      <c r="L46" s="184">
        <v>0</v>
      </c>
      <c r="M46" s="184"/>
      <c r="N46" s="30" t="s">
        <v>254</v>
      </c>
    </row>
    <row r="47" spans="1:14" ht="36" hidden="1" customHeight="1">
      <c r="A47" s="111" t="s">
        <v>384</v>
      </c>
      <c r="B47" s="83" t="s">
        <v>164</v>
      </c>
      <c r="C47" s="83" t="s">
        <v>171</v>
      </c>
      <c r="D47" s="83"/>
      <c r="E47" s="83"/>
      <c r="F47" s="83"/>
      <c r="G47" s="102"/>
      <c r="H47" s="98"/>
      <c r="I47" s="98"/>
      <c r="J47" s="184"/>
      <c r="K47" s="211"/>
      <c r="L47" s="184">
        <f t="shared" ref="L47:M49" si="6">L48</f>
        <v>0</v>
      </c>
      <c r="M47" s="184">
        <f t="shared" si="6"/>
        <v>0</v>
      </c>
    </row>
    <row r="48" spans="1:14" ht="25.5" hidden="1">
      <c r="A48" s="111" t="s">
        <v>383</v>
      </c>
      <c r="B48" s="83" t="s">
        <v>164</v>
      </c>
      <c r="C48" s="83" t="s">
        <v>171</v>
      </c>
      <c r="D48" s="83" t="s">
        <v>385</v>
      </c>
      <c r="E48" s="83"/>
      <c r="F48" s="83"/>
      <c r="G48" s="102"/>
      <c r="H48" s="98"/>
      <c r="I48" s="98"/>
      <c r="J48" s="184"/>
      <c r="K48" s="211"/>
      <c r="L48" s="184">
        <f t="shared" si="6"/>
        <v>0</v>
      </c>
      <c r="M48" s="184">
        <f t="shared" si="6"/>
        <v>0</v>
      </c>
    </row>
    <row r="49" spans="1:13" ht="25.5" hidden="1">
      <c r="A49" s="111" t="s">
        <v>386</v>
      </c>
      <c r="B49" s="83" t="s">
        <v>164</v>
      </c>
      <c r="C49" s="83" t="s">
        <v>171</v>
      </c>
      <c r="D49" s="83" t="s">
        <v>385</v>
      </c>
      <c r="E49" s="83" t="s">
        <v>390</v>
      </c>
      <c r="F49" s="83"/>
      <c r="G49" s="102"/>
      <c r="H49" s="98"/>
      <c r="I49" s="98"/>
      <c r="J49" s="184"/>
      <c r="K49" s="211"/>
      <c r="L49" s="184">
        <f t="shared" si="6"/>
        <v>0</v>
      </c>
      <c r="M49" s="184">
        <f t="shared" si="6"/>
        <v>0</v>
      </c>
    </row>
    <row r="50" spans="1:13" ht="25.5" hidden="1">
      <c r="A50" s="111" t="s">
        <v>181</v>
      </c>
      <c r="B50" s="83" t="s">
        <v>164</v>
      </c>
      <c r="C50" s="83" t="s">
        <v>171</v>
      </c>
      <c r="D50" s="83" t="s">
        <v>385</v>
      </c>
      <c r="E50" s="83" t="s">
        <v>390</v>
      </c>
      <c r="F50" s="83" t="s">
        <v>175</v>
      </c>
      <c r="G50" s="102"/>
      <c r="H50" s="98"/>
      <c r="I50" s="98"/>
      <c r="J50" s="184"/>
      <c r="K50" s="211"/>
      <c r="L50" s="184"/>
      <c r="M50" s="184"/>
    </row>
    <row r="51" spans="1:13" ht="20.25" customHeight="1">
      <c r="A51" s="237" t="s">
        <v>182</v>
      </c>
      <c r="B51" s="83" t="s">
        <v>164</v>
      </c>
      <c r="C51" s="83" t="s">
        <v>174</v>
      </c>
      <c r="D51" s="83"/>
      <c r="E51" s="83"/>
      <c r="F51" s="83"/>
      <c r="G51" s="81" t="e">
        <f>G53+#REF!</f>
        <v>#REF!</v>
      </c>
      <c r="H51" s="98" t="e">
        <f>H53</f>
        <v>#REF!</v>
      </c>
      <c r="I51" s="98" t="e">
        <f t="shared" si="0"/>
        <v>#REF!</v>
      </c>
      <c r="J51" s="184">
        <f>J53+J52</f>
        <v>3</v>
      </c>
      <c r="K51" s="211">
        <f t="shared" si="1"/>
        <v>47</v>
      </c>
      <c r="L51" s="184">
        <f>L53+L52</f>
        <v>50</v>
      </c>
      <c r="M51" s="184">
        <f>M53+M52</f>
        <v>50</v>
      </c>
    </row>
    <row r="52" spans="1:13" hidden="1">
      <c r="A52" s="189" t="s">
        <v>52</v>
      </c>
      <c r="B52" s="83" t="s">
        <v>164</v>
      </c>
      <c r="C52" s="83" t="s">
        <v>174</v>
      </c>
      <c r="D52" s="83" t="s">
        <v>171</v>
      </c>
      <c r="E52" s="83" t="s">
        <v>298</v>
      </c>
      <c r="F52" s="83" t="s">
        <v>175</v>
      </c>
      <c r="G52" s="102"/>
      <c r="H52" s="98"/>
      <c r="I52" s="98">
        <f t="shared" ref="I52" si="7">M52-H52</f>
        <v>0</v>
      </c>
      <c r="J52" s="184"/>
      <c r="K52" s="211">
        <f t="shared" si="1"/>
        <v>0</v>
      </c>
      <c r="L52" s="184"/>
      <c r="M52" s="184"/>
    </row>
    <row r="53" spans="1:13">
      <c r="A53" s="101" t="s">
        <v>52</v>
      </c>
      <c r="B53" s="83" t="s">
        <v>164</v>
      </c>
      <c r="C53" s="83" t="s">
        <v>174</v>
      </c>
      <c r="D53" s="83" t="s">
        <v>171</v>
      </c>
      <c r="E53" s="83"/>
      <c r="F53" s="83"/>
      <c r="G53" s="81" t="e">
        <f>#REF!+#REF!+#REF!+#REF!+#REF!</f>
        <v>#REF!</v>
      </c>
      <c r="H53" s="98" t="e">
        <f>#REF!</f>
        <v>#REF!</v>
      </c>
      <c r="I53" s="98" t="e">
        <f t="shared" si="0"/>
        <v>#REF!</v>
      </c>
      <c r="J53" s="184">
        <f t="shared" ref="J53:M54" si="8">J54</f>
        <v>3</v>
      </c>
      <c r="K53" s="211">
        <f t="shared" si="1"/>
        <v>47</v>
      </c>
      <c r="L53" s="184">
        <f t="shared" si="8"/>
        <v>50</v>
      </c>
      <c r="M53" s="184">
        <f t="shared" si="8"/>
        <v>50</v>
      </c>
    </row>
    <row r="54" spans="1:13" ht="25.5">
      <c r="A54" s="108" t="s">
        <v>255</v>
      </c>
      <c r="B54" s="83" t="s">
        <v>164</v>
      </c>
      <c r="C54" s="83" t="s">
        <v>174</v>
      </c>
      <c r="D54" s="83" t="s">
        <v>171</v>
      </c>
      <c r="E54" s="83" t="s">
        <v>298</v>
      </c>
      <c r="F54" s="83"/>
      <c r="G54" s="102"/>
      <c r="H54" s="98"/>
      <c r="I54" s="98">
        <f t="shared" si="0"/>
        <v>50</v>
      </c>
      <c r="J54" s="184">
        <f t="shared" si="8"/>
        <v>3</v>
      </c>
      <c r="K54" s="211">
        <f t="shared" si="1"/>
        <v>47</v>
      </c>
      <c r="L54" s="184">
        <f t="shared" si="8"/>
        <v>50</v>
      </c>
      <c r="M54" s="184">
        <f t="shared" si="8"/>
        <v>50</v>
      </c>
    </row>
    <row r="55" spans="1:13" ht="25.5">
      <c r="A55" s="108" t="s">
        <v>181</v>
      </c>
      <c r="B55" s="83" t="s">
        <v>164</v>
      </c>
      <c r="C55" s="83" t="s">
        <v>174</v>
      </c>
      <c r="D55" s="83" t="s">
        <v>171</v>
      </c>
      <c r="E55" s="83" t="s">
        <v>298</v>
      </c>
      <c r="F55" s="83" t="s">
        <v>175</v>
      </c>
      <c r="G55" s="102"/>
      <c r="H55" s="98"/>
      <c r="I55" s="98">
        <f t="shared" si="0"/>
        <v>50</v>
      </c>
      <c r="J55" s="184">
        <v>3</v>
      </c>
      <c r="K55" s="211">
        <f t="shared" si="1"/>
        <v>47</v>
      </c>
      <c r="L55" s="184">
        <v>50</v>
      </c>
      <c r="M55" s="184">
        <v>50</v>
      </c>
    </row>
    <row r="56" spans="1:13">
      <c r="A56" s="244" t="s">
        <v>184</v>
      </c>
      <c r="B56" s="83" t="s">
        <v>164</v>
      </c>
      <c r="C56" s="83" t="s">
        <v>183</v>
      </c>
      <c r="D56" s="83"/>
      <c r="E56" s="83"/>
      <c r="F56" s="83"/>
      <c r="G56" s="81" t="e">
        <f>G57</f>
        <v>#REF!</v>
      </c>
      <c r="H56" s="98" t="e">
        <f>H57</f>
        <v>#REF!</v>
      </c>
      <c r="I56" s="98" t="e">
        <f t="shared" si="0"/>
        <v>#REF!</v>
      </c>
      <c r="J56" s="184">
        <f t="shared" ref="J56:M58" si="9">J57</f>
        <v>292.63</v>
      </c>
      <c r="K56" s="211">
        <f t="shared" si="1"/>
        <v>162.20999999999998</v>
      </c>
      <c r="L56" s="184">
        <f t="shared" si="9"/>
        <v>454.84</v>
      </c>
      <c r="M56" s="184">
        <f t="shared" si="9"/>
        <v>454.84</v>
      </c>
    </row>
    <row r="57" spans="1:13">
      <c r="A57" s="101" t="s">
        <v>46</v>
      </c>
      <c r="B57" s="83" t="s">
        <v>164</v>
      </c>
      <c r="C57" s="83" t="s">
        <v>183</v>
      </c>
      <c r="D57" s="83" t="s">
        <v>183</v>
      </c>
      <c r="E57" s="83"/>
      <c r="F57" s="83"/>
      <c r="G57" s="81" t="e">
        <f>#REF!+#REF!</f>
        <v>#REF!</v>
      </c>
      <c r="H57" s="98" t="e">
        <f>#REF!</f>
        <v>#REF!</v>
      </c>
      <c r="I57" s="98" t="e">
        <f t="shared" si="0"/>
        <v>#REF!</v>
      </c>
      <c r="J57" s="184">
        <f t="shared" si="9"/>
        <v>292.63</v>
      </c>
      <c r="K57" s="211">
        <f t="shared" si="1"/>
        <v>162.20999999999998</v>
      </c>
      <c r="L57" s="184">
        <f t="shared" si="9"/>
        <v>454.84</v>
      </c>
      <c r="M57" s="184">
        <f t="shared" si="9"/>
        <v>454.84</v>
      </c>
    </row>
    <row r="58" spans="1:13" hidden="1">
      <c r="A58" s="108" t="s">
        <v>256</v>
      </c>
      <c r="B58" s="83" t="s">
        <v>164</v>
      </c>
      <c r="C58" s="83" t="s">
        <v>183</v>
      </c>
      <c r="D58" s="83" t="s">
        <v>183</v>
      </c>
      <c r="E58" s="83" t="s">
        <v>233</v>
      </c>
      <c r="F58" s="83"/>
      <c r="G58" s="102"/>
      <c r="H58" s="98"/>
      <c r="I58" s="98">
        <f t="shared" si="0"/>
        <v>454.84</v>
      </c>
      <c r="J58" s="184">
        <f t="shared" si="9"/>
        <v>292.63</v>
      </c>
      <c r="K58" s="211">
        <f t="shared" si="1"/>
        <v>162.20999999999998</v>
      </c>
      <c r="L58" s="184">
        <f t="shared" si="9"/>
        <v>454.84</v>
      </c>
      <c r="M58" s="184">
        <f t="shared" si="9"/>
        <v>454.84</v>
      </c>
    </row>
    <row r="59" spans="1:13" ht="25.5" hidden="1">
      <c r="A59" s="108" t="s">
        <v>257</v>
      </c>
      <c r="B59" s="83" t="s">
        <v>164</v>
      </c>
      <c r="C59" s="83" t="s">
        <v>183</v>
      </c>
      <c r="D59" s="83" t="s">
        <v>183</v>
      </c>
      <c r="E59" s="83" t="s">
        <v>234</v>
      </c>
      <c r="F59" s="83"/>
      <c r="G59" s="102"/>
      <c r="H59" s="98"/>
      <c r="I59" s="98">
        <f t="shared" si="0"/>
        <v>454.84</v>
      </c>
      <c r="J59" s="184">
        <f>J60+J63</f>
        <v>292.63</v>
      </c>
      <c r="K59" s="211">
        <f t="shared" si="1"/>
        <v>162.20999999999998</v>
      </c>
      <c r="L59" s="184">
        <f>L60+L63</f>
        <v>454.84</v>
      </c>
      <c r="M59" s="184">
        <f>M60+M63</f>
        <v>454.84</v>
      </c>
    </row>
    <row r="60" spans="1:13" ht="25.5">
      <c r="A60" s="109" t="s">
        <v>258</v>
      </c>
      <c r="B60" s="83" t="s">
        <v>164</v>
      </c>
      <c r="C60" s="83" t="s">
        <v>183</v>
      </c>
      <c r="D60" s="83" t="s">
        <v>183</v>
      </c>
      <c r="E60" s="83" t="s">
        <v>235</v>
      </c>
      <c r="F60" s="83"/>
      <c r="G60" s="102"/>
      <c r="H60" s="98"/>
      <c r="I60" s="98">
        <f t="shared" si="0"/>
        <v>454.84</v>
      </c>
      <c r="J60" s="184">
        <f>J61+J62</f>
        <v>292.63</v>
      </c>
      <c r="K60" s="211">
        <f t="shared" si="1"/>
        <v>162.20999999999998</v>
      </c>
      <c r="L60" s="184">
        <f>L61+L62</f>
        <v>454.84</v>
      </c>
      <c r="M60" s="184">
        <f>M61+M62</f>
        <v>454.84</v>
      </c>
    </row>
    <row r="61" spans="1:13">
      <c r="A61" s="109" t="s">
        <v>236</v>
      </c>
      <c r="B61" s="83" t="s">
        <v>164</v>
      </c>
      <c r="C61" s="83" t="s">
        <v>183</v>
      </c>
      <c r="D61" s="83" t="s">
        <v>183</v>
      </c>
      <c r="E61" s="83" t="s">
        <v>235</v>
      </c>
      <c r="F61" s="110" t="s">
        <v>180</v>
      </c>
      <c r="G61" s="102"/>
      <c r="H61" s="98"/>
      <c r="I61" s="98">
        <f t="shared" si="0"/>
        <v>349.34</v>
      </c>
      <c r="J61" s="184">
        <v>224.75</v>
      </c>
      <c r="K61" s="211">
        <f t="shared" si="1"/>
        <v>124.58999999999997</v>
      </c>
      <c r="L61" s="184">
        <v>349.34</v>
      </c>
      <c r="M61" s="184">
        <v>349.34</v>
      </c>
    </row>
    <row r="62" spans="1:13" ht="38.25">
      <c r="A62" s="109" t="s">
        <v>259</v>
      </c>
      <c r="B62" s="83" t="s">
        <v>164</v>
      </c>
      <c r="C62" s="83" t="s">
        <v>183</v>
      </c>
      <c r="D62" s="83" t="s">
        <v>183</v>
      </c>
      <c r="E62" s="83" t="s">
        <v>235</v>
      </c>
      <c r="F62" s="110" t="s">
        <v>237</v>
      </c>
      <c r="G62" s="102"/>
      <c r="H62" s="98"/>
      <c r="I62" s="98">
        <f t="shared" si="0"/>
        <v>105.5</v>
      </c>
      <c r="J62" s="184">
        <v>67.88</v>
      </c>
      <c r="K62" s="211">
        <f t="shared" si="1"/>
        <v>37.620000000000005</v>
      </c>
      <c r="L62" s="184">
        <v>105.5</v>
      </c>
      <c r="M62" s="184">
        <v>105.5</v>
      </c>
    </row>
    <row r="63" spans="1:13" hidden="1">
      <c r="A63" s="108" t="s">
        <v>260</v>
      </c>
      <c r="B63" s="83" t="s">
        <v>164</v>
      </c>
      <c r="C63" s="83" t="s">
        <v>183</v>
      </c>
      <c r="D63" s="83" t="s">
        <v>183</v>
      </c>
      <c r="E63" s="83" t="s">
        <v>261</v>
      </c>
      <c r="F63" s="83"/>
      <c r="G63" s="102"/>
      <c r="H63" s="98"/>
      <c r="I63" s="98">
        <f t="shared" si="0"/>
        <v>0</v>
      </c>
      <c r="J63" s="184">
        <f>J64</f>
        <v>0</v>
      </c>
      <c r="K63" s="211">
        <f t="shared" si="1"/>
        <v>0</v>
      </c>
      <c r="L63" s="184">
        <f>L64</f>
        <v>0</v>
      </c>
      <c r="M63" s="184">
        <f>M64</f>
        <v>0</v>
      </c>
    </row>
    <row r="64" spans="1:13" ht="25.5" hidden="1">
      <c r="A64" s="108" t="s">
        <v>181</v>
      </c>
      <c r="B64" s="83" t="s">
        <v>164</v>
      </c>
      <c r="C64" s="83" t="s">
        <v>183</v>
      </c>
      <c r="D64" s="83" t="s">
        <v>183</v>
      </c>
      <c r="E64" s="83" t="s">
        <v>261</v>
      </c>
      <c r="F64" s="83" t="s">
        <v>175</v>
      </c>
      <c r="G64" s="102"/>
      <c r="H64" s="98"/>
      <c r="I64" s="98">
        <f t="shared" si="0"/>
        <v>0</v>
      </c>
      <c r="J64" s="184"/>
      <c r="K64" s="211">
        <f t="shared" si="1"/>
        <v>0</v>
      </c>
      <c r="L64" s="184"/>
      <c r="M64" s="184"/>
    </row>
    <row r="65" spans="1:13" ht="16.5" customHeight="1">
      <c r="A65" s="265" t="s">
        <v>409</v>
      </c>
      <c r="B65" s="83" t="s">
        <v>164</v>
      </c>
      <c r="C65" s="83" t="s">
        <v>185</v>
      </c>
      <c r="D65" s="83"/>
      <c r="E65" s="83"/>
      <c r="F65" s="83"/>
      <c r="G65" s="81" t="e">
        <f>G66</f>
        <v>#REF!</v>
      </c>
      <c r="H65" s="98" t="e">
        <f>H66</f>
        <v>#REF!</v>
      </c>
      <c r="I65" s="98" t="e">
        <f t="shared" si="0"/>
        <v>#REF!</v>
      </c>
      <c r="J65" s="184">
        <f t="shared" ref="J65:M68" si="10">J66</f>
        <v>117.93</v>
      </c>
      <c r="K65" s="211">
        <f t="shared" si="1"/>
        <v>28.150000000000006</v>
      </c>
      <c r="L65" s="184">
        <f t="shared" si="10"/>
        <v>146.08000000000001</v>
      </c>
      <c r="M65" s="184">
        <f t="shared" si="10"/>
        <v>36.96</v>
      </c>
    </row>
    <row r="66" spans="1:13">
      <c r="A66" s="108" t="s">
        <v>44</v>
      </c>
      <c r="B66" s="83" t="s">
        <v>164</v>
      </c>
      <c r="C66" s="83" t="s">
        <v>185</v>
      </c>
      <c r="D66" s="83" t="s">
        <v>165</v>
      </c>
      <c r="E66" s="83"/>
      <c r="F66" s="83"/>
      <c r="G66" s="81" t="e">
        <f>#REF!+#REF!</f>
        <v>#REF!</v>
      </c>
      <c r="H66" s="98" t="e">
        <f>#REF!</f>
        <v>#REF!</v>
      </c>
      <c r="I66" s="98" t="e">
        <f t="shared" si="0"/>
        <v>#REF!</v>
      </c>
      <c r="J66" s="184">
        <f t="shared" si="10"/>
        <v>117.93</v>
      </c>
      <c r="K66" s="211">
        <f t="shared" si="1"/>
        <v>28.150000000000006</v>
      </c>
      <c r="L66" s="184">
        <f t="shared" si="10"/>
        <v>146.08000000000001</v>
      </c>
      <c r="M66" s="184">
        <f t="shared" si="10"/>
        <v>36.96</v>
      </c>
    </row>
    <row r="67" spans="1:13">
      <c r="A67" s="108" t="s">
        <v>262</v>
      </c>
      <c r="B67" s="83" t="s">
        <v>164</v>
      </c>
      <c r="C67" s="83" t="s">
        <v>185</v>
      </c>
      <c r="D67" s="83" t="s">
        <v>165</v>
      </c>
      <c r="E67" s="83" t="s">
        <v>238</v>
      </c>
      <c r="F67" s="83"/>
      <c r="G67" s="102"/>
      <c r="H67" s="98"/>
      <c r="I67" s="98">
        <f t="shared" si="0"/>
        <v>36.96</v>
      </c>
      <c r="J67" s="184">
        <f t="shared" si="10"/>
        <v>117.93</v>
      </c>
      <c r="K67" s="211">
        <f t="shared" si="1"/>
        <v>28.150000000000006</v>
      </c>
      <c r="L67" s="184">
        <f t="shared" si="10"/>
        <v>146.08000000000001</v>
      </c>
      <c r="M67" s="184">
        <f t="shared" si="10"/>
        <v>36.96</v>
      </c>
    </row>
    <row r="68" spans="1:13">
      <c r="A68" s="108" t="s">
        <v>263</v>
      </c>
      <c r="B68" s="83" t="s">
        <v>164</v>
      </c>
      <c r="C68" s="83" t="s">
        <v>185</v>
      </c>
      <c r="D68" s="83" t="s">
        <v>165</v>
      </c>
      <c r="E68" s="83" t="s">
        <v>387</v>
      </c>
      <c r="F68" s="83"/>
      <c r="G68" s="102"/>
      <c r="H68" s="98"/>
      <c r="I68" s="98">
        <f t="shared" si="0"/>
        <v>36.96</v>
      </c>
      <c r="J68" s="184">
        <f t="shared" si="10"/>
        <v>117.93</v>
      </c>
      <c r="K68" s="211">
        <f t="shared" si="1"/>
        <v>28.150000000000006</v>
      </c>
      <c r="L68" s="184">
        <f t="shared" si="10"/>
        <v>146.08000000000001</v>
      </c>
      <c r="M68" s="184">
        <f t="shared" si="10"/>
        <v>36.96</v>
      </c>
    </row>
    <row r="69" spans="1:13" ht="25.5">
      <c r="A69" s="108" t="s">
        <v>181</v>
      </c>
      <c r="B69" s="83" t="s">
        <v>164</v>
      </c>
      <c r="C69" s="83" t="s">
        <v>185</v>
      </c>
      <c r="D69" s="83" t="s">
        <v>165</v>
      </c>
      <c r="E69" s="83" t="s">
        <v>387</v>
      </c>
      <c r="F69" s="83" t="s">
        <v>175</v>
      </c>
      <c r="G69" s="102"/>
      <c r="H69" s="98"/>
      <c r="I69" s="98">
        <f t="shared" si="0"/>
        <v>36.96</v>
      </c>
      <c r="J69" s="184">
        <v>117.93</v>
      </c>
      <c r="K69" s="211">
        <f t="shared" si="1"/>
        <v>28.150000000000006</v>
      </c>
      <c r="L69" s="184">
        <v>146.08000000000001</v>
      </c>
      <c r="M69" s="184">
        <v>36.96</v>
      </c>
    </row>
    <row r="70" spans="1:13">
      <c r="A70" s="244" t="s">
        <v>187</v>
      </c>
      <c r="B70" s="83" t="s">
        <v>164</v>
      </c>
      <c r="C70" s="83" t="s">
        <v>179</v>
      </c>
      <c r="D70" s="83"/>
      <c r="E70" s="83"/>
      <c r="F70" s="83"/>
      <c r="G70" s="81" t="e">
        <f>G71+G74</f>
        <v>#REF!</v>
      </c>
      <c r="H70" s="98" t="e">
        <f>H71+H74</f>
        <v>#REF!</v>
      </c>
      <c r="I70" s="98" t="e">
        <f t="shared" si="0"/>
        <v>#REF!</v>
      </c>
      <c r="J70" s="184">
        <f>J71+J74</f>
        <v>584.96</v>
      </c>
      <c r="K70" s="211">
        <f t="shared" si="1"/>
        <v>324.71999999999991</v>
      </c>
      <c r="L70" s="184">
        <f>L71+L74</f>
        <v>909.68</v>
      </c>
      <c r="M70" s="184">
        <f>M71+M74</f>
        <v>908.68</v>
      </c>
    </row>
    <row r="71" spans="1:13" hidden="1">
      <c r="A71" s="101" t="s">
        <v>119</v>
      </c>
      <c r="B71" s="83" t="s">
        <v>164</v>
      </c>
      <c r="C71" s="83" t="s">
        <v>179</v>
      </c>
      <c r="D71" s="83" t="s">
        <v>167</v>
      </c>
      <c r="E71" s="83"/>
      <c r="F71" s="83"/>
      <c r="G71" s="81" t="e">
        <f>#REF!+G72</f>
        <v>#REF!</v>
      </c>
      <c r="H71" s="98">
        <f>H72</f>
        <v>0</v>
      </c>
      <c r="I71" s="98">
        <f t="shared" si="0"/>
        <v>0</v>
      </c>
      <c r="J71" s="184">
        <f>J72</f>
        <v>0</v>
      </c>
      <c r="K71" s="211">
        <f t="shared" si="1"/>
        <v>0</v>
      </c>
      <c r="L71" s="184">
        <f>L72</f>
        <v>0</v>
      </c>
      <c r="M71" s="184">
        <f>M72</f>
        <v>0</v>
      </c>
    </row>
    <row r="72" spans="1:13" ht="25.5" hidden="1">
      <c r="A72" s="82" t="s">
        <v>265</v>
      </c>
      <c r="B72" s="83" t="s">
        <v>164</v>
      </c>
      <c r="C72" s="83" t="s">
        <v>179</v>
      </c>
      <c r="D72" s="83" t="s">
        <v>167</v>
      </c>
      <c r="E72" s="83" t="s">
        <v>240</v>
      </c>
      <c r="F72" s="83"/>
      <c r="G72" s="81">
        <f>G73</f>
        <v>0</v>
      </c>
      <c r="H72" s="98">
        <f>H73</f>
        <v>0</v>
      </c>
      <c r="I72" s="98">
        <f t="shared" si="0"/>
        <v>0</v>
      </c>
      <c r="J72" s="184">
        <f>J73</f>
        <v>0</v>
      </c>
      <c r="K72" s="211">
        <f t="shared" si="1"/>
        <v>0</v>
      </c>
      <c r="L72" s="184">
        <f>L73</f>
        <v>0</v>
      </c>
      <c r="M72" s="184">
        <f>M73</f>
        <v>0</v>
      </c>
    </row>
    <row r="73" spans="1:13" ht="25.5" hidden="1">
      <c r="A73" s="108" t="s">
        <v>181</v>
      </c>
      <c r="B73" s="83" t="s">
        <v>164</v>
      </c>
      <c r="C73" s="83" t="s">
        <v>179</v>
      </c>
      <c r="D73" s="83" t="s">
        <v>167</v>
      </c>
      <c r="E73" s="83" t="s">
        <v>240</v>
      </c>
      <c r="F73" s="83" t="s">
        <v>175</v>
      </c>
      <c r="G73" s="81"/>
      <c r="H73" s="98">
        <f>G73</f>
        <v>0</v>
      </c>
      <c r="I73" s="98">
        <f t="shared" si="0"/>
        <v>0</v>
      </c>
      <c r="J73" s="184">
        <v>0</v>
      </c>
      <c r="K73" s="211">
        <f t="shared" si="1"/>
        <v>0</v>
      </c>
      <c r="L73" s="184">
        <v>0</v>
      </c>
      <c r="M73" s="184">
        <v>0</v>
      </c>
    </row>
    <row r="74" spans="1:13">
      <c r="A74" s="105" t="s">
        <v>422</v>
      </c>
      <c r="B74" s="83" t="s">
        <v>164</v>
      </c>
      <c r="C74" s="83" t="s">
        <v>179</v>
      </c>
      <c r="D74" s="83" t="s">
        <v>174</v>
      </c>
      <c r="E74" s="83"/>
      <c r="F74" s="83"/>
      <c r="G74" s="81" t="e">
        <f>#REF!+G75</f>
        <v>#REF!</v>
      </c>
      <c r="H74" s="98" t="e">
        <f>H75</f>
        <v>#REF!</v>
      </c>
      <c r="I74" s="98" t="e">
        <f t="shared" si="0"/>
        <v>#REF!</v>
      </c>
      <c r="J74" s="184">
        <f>J76</f>
        <v>584.96</v>
      </c>
      <c r="K74" s="211">
        <f t="shared" si="1"/>
        <v>324.71999999999991</v>
      </c>
      <c r="L74" s="184">
        <f>L76</f>
        <v>909.68</v>
      </c>
      <c r="M74" s="184">
        <f>M76</f>
        <v>908.68</v>
      </c>
    </row>
    <row r="75" spans="1:13" hidden="1">
      <c r="A75" s="213" t="s">
        <v>119</v>
      </c>
      <c r="B75" s="83" t="s">
        <v>164</v>
      </c>
      <c r="C75" s="83" t="s">
        <v>179</v>
      </c>
      <c r="D75" s="83" t="s">
        <v>174</v>
      </c>
      <c r="E75" s="83"/>
      <c r="F75" s="83"/>
      <c r="G75" s="81" t="e">
        <f>#REF!</f>
        <v>#REF!</v>
      </c>
      <c r="H75" s="98" t="e">
        <f>#REF!</f>
        <v>#REF!</v>
      </c>
      <c r="I75" s="98" t="e">
        <f t="shared" si="0"/>
        <v>#REF!</v>
      </c>
      <c r="J75" s="184">
        <f t="shared" ref="J75:M77" si="11">J76</f>
        <v>584.96</v>
      </c>
      <c r="K75" s="211">
        <f t="shared" si="1"/>
        <v>324.71999999999991</v>
      </c>
      <c r="L75" s="184">
        <f t="shared" si="11"/>
        <v>909.68</v>
      </c>
      <c r="M75" s="184">
        <f t="shared" si="11"/>
        <v>908.68</v>
      </c>
    </row>
    <row r="76" spans="1:13" ht="25.5" hidden="1">
      <c r="A76" s="105" t="s">
        <v>265</v>
      </c>
      <c r="B76" s="83" t="s">
        <v>164</v>
      </c>
      <c r="C76" s="83" t="s">
        <v>179</v>
      </c>
      <c r="D76" s="83" t="s">
        <v>174</v>
      </c>
      <c r="E76" s="83"/>
      <c r="F76" s="83"/>
      <c r="G76" s="81"/>
      <c r="H76" s="98"/>
      <c r="I76" s="98">
        <f t="shared" si="0"/>
        <v>908.68</v>
      </c>
      <c r="J76" s="184">
        <f t="shared" si="11"/>
        <v>584.96</v>
      </c>
      <c r="K76" s="211">
        <f t="shared" si="1"/>
        <v>324.71999999999991</v>
      </c>
      <c r="L76" s="184">
        <f t="shared" si="11"/>
        <v>909.68</v>
      </c>
      <c r="M76" s="184">
        <f t="shared" si="11"/>
        <v>908.68</v>
      </c>
    </row>
    <row r="77" spans="1:13">
      <c r="A77" s="105" t="s">
        <v>266</v>
      </c>
      <c r="B77" s="83" t="s">
        <v>164</v>
      </c>
      <c r="C77" s="83" t="s">
        <v>179</v>
      </c>
      <c r="D77" s="83" t="s">
        <v>174</v>
      </c>
      <c r="E77" s="83" t="s">
        <v>239</v>
      </c>
      <c r="F77" s="83"/>
      <c r="G77" s="81"/>
      <c r="H77" s="98"/>
      <c r="I77" s="98">
        <f t="shared" si="0"/>
        <v>908.68</v>
      </c>
      <c r="J77" s="184">
        <f t="shared" si="11"/>
        <v>584.96</v>
      </c>
      <c r="K77" s="211">
        <f t="shared" si="1"/>
        <v>324.71999999999991</v>
      </c>
      <c r="L77" s="184">
        <f t="shared" si="11"/>
        <v>909.68</v>
      </c>
      <c r="M77" s="184">
        <f t="shared" si="11"/>
        <v>908.68</v>
      </c>
    </row>
    <row r="78" spans="1:13" ht="25.5">
      <c r="A78" s="214" t="s">
        <v>267</v>
      </c>
      <c r="B78" s="83" t="s">
        <v>164</v>
      </c>
      <c r="C78" s="83" t="s">
        <v>179</v>
      </c>
      <c r="D78" s="83" t="s">
        <v>174</v>
      </c>
      <c r="E78" s="83" t="s">
        <v>268</v>
      </c>
      <c r="F78" s="83"/>
      <c r="G78" s="81"/>
      <c r="H78" s="98"/>
      <c r="I78" s="98">
        <f t="shared" si="0"/>
        <v>908.68</v>
      </c>
      <c r="J78" s="184">
        <f>J79+J80</f>
        <v>584.96</v>
      </c>
      <c r="K78" s="211">
        <f t="shared" si="1"/>
        <v>324.71999999999991</v>
      </c>
      <c r="L78" s="184">
        <f>L79+L80</f>
        <v>909.68</v>
      </c>
      <c r="M78" s="184">
        <f>M79+M80</f>
        <v>908.68</v>
      </c>
    </row>
    <row r="79" spans="1:13">
      <c r="A79" s="214" t="s">
        <v>236</v>
      </c>
      <c r="B79" s="83" t="s">
        <v>164</v>
      </c>
      <c r="C79" s="83" t="s">
        <v>179</v>
      </c>
      <c r="D79" s="83" t="s">
        <v>174</v>
      </c>
      <c r="E79" s="83" t="s">
        <v>268</v>
      </c>
      <c r="F79" s="110" t="s">
        <v>180</v>
      </c>
      <c r="G79" s="81"/>
      <c r="H79" s="98"/>
      <c r="I79" s="98">
        <f t="shared" si="0"/>
        <v>697.68</v>
      </c>
      <c r="J79" s="184">
        <v>449.28</v>
      </c>
      <c r="K79" s="211">
        <f t="shared" ref="K79:K86" si="12">L79-J79</f>
        <v>249.39999999999998</v>
      </c>
      <c r="L79" s="184">
        <v>698.68</v>
      </c>
      <c r="M79" s="184">
        <v>697.68</v>
      </c>
    </row>
    <row r="80" spans="1:13" ht="38.25">
      <c r="A80" s="214" t="s">
        <v>259</v>
      </c>
      <c r="B80" s="83" t="s">
        <v>164</v>
      </c>
      <c r="C80" s="83" t="s">
        <v>179</v>
      </c>
      <c r="D80" s="83" t="s">
        <v>174</v>
      </c>
      <c r="E80" s="83" t="s">
        <v>268</v>
      </c>
      <c r="F80" s="110" t="s">
        <v>237</v>
      </c>
      <c r="G80" s="81"/>
      <c r="H80" s="98"/>
      <c r="I80" s="98">
        <f t="shared" si="0"/>
        <v>211</v>
      </c>
      <c r="J80" s="184">
        <v>135.68</v>
      </c>
      <c r="K80" s="211">
        <f t="shared" si="12"/>
        <v>75.319999999999993</v>
      </c>
      <c r="L80" s="184">
        <v>211</v>
      </c>
      <c r="M80" s="184">
        <v>211</v>
      </c>
    </row>
    <row r="81" spans="1:13" hidden="1">
      <c r="A81" s="105" t="s">
        <v>266</v>
      </c>
      <c r="B81" s="83" t="s">
        <v>164</v>
      </c>
      <c r="C81" s="83" t="s">
        <v>179</v>
      </c>
      <c r="D81" s="83" t="s">
        <v>174</v>
      </c>
      <c r="E81" s="83"/>
      <c r="F81" s="110"/>
      <c r="G81" s="81"/>
      <c r="H81" s="98"/>
      <c r="I81" s="98"/>
      <c r="J81" s="184">
        <f t="shared" ref="J81:L81" si="13">J82+J83</f>
        <v>0</v>
      </c>
      <c r="K81" s="211">
        <f t="shared" si="12"/>
        <v>0</v>
      </c>
      <c r="L81" s="184">
        <f t="shared" si="13"/>
        <v>0</v>
      </c>
      <c r="M81" s="184">
        <f>M82+M83</f>
        <v>0</v>
      </c>
    </row>
    <row r="82" spans="1:13" hidden="1">
      <c r="A82" s="109" t="s">
        <v>236</v>
      </c>
      <c r="B82" s="83" t="s">
        <v>164</v>
      </c>
      <c r="C82" s="83" t="s">
        <v>179</v>
      </c>
      <c r="D82" s="83" t="s">
        <v>174</v>
      </c>
      <c r="E82" s="83" t="s">
        <v>235</v>
      </c>
      <c r="F82" s="110" t="s">
        <v>180</v>
      </c>
      <c r="G82" s="81"/>
      <c r="H82" s="98"/>
      <c r="I82" s="98"/>
      <c r="J82" s="184"/>
      <c r="K82" s="211">
        <f t="shared" si="12"/>
        <v>0</v>
      </c>
      <c r="L82" s="184"/>
      <c r="M82" s="184"/>
    </row>
    <row r="83" spans="1:13" ht="38.25" hidden="1">
      <c r="A83" s="109" t="s">
        <v>259</v>
      </c>
      <c r="B83" s="83" t="s">
        <v>164</v>
      </c>
      <c r="C83" s="83" t="s">
        <v>179</v>
      </c>
      <c r="D83" s="83" t="s">
        <v>174</v>
      </c>
      <c r="E83" s="83" t="s">
        <v>235</v>
      </c>
      <c r="F83" s="110" t="s">
        <v>237</v>
      </c>
      <c r="G83" s="81"/>
      <c r="H83" s="98"/>
      <c r="I83" s="98"/>
      <c r="J83" s="184"/>
      <c r="K83" s="211">
        <f t="shared" si="12"/>
        <v>0</v>
      </c>
      <c r="L83" s="184"/>
      <c r="M83" s="184"/>
    </row>
    <row r="84" spans="1:13">
      <c r="A84" s="82" t="s">
        <v>188</v>
      </c>
      <c r="B84" s="83" t="s">
        <v>164</v>
      </c>
      <c r="C84" s="83" t="s">
        <v>189</v>
      </c>
      <c r="D84" s="83" t="s">
        <v>189</v>
      </c>
      <c r="E84" s="83" t="s">
        <v>309</v>
      </c>
      <c r="F84" s="83" t="s">
        <v>168</v>
      </c>
      <c r="G84" s="81">
        <v>0</v>
      </c>
      <c r="H84" s="98">
        <v>139.80000000000001</v>
      </c>
      <c r="I84" s="98">
        <f t="shared" si="0"/>
        <v>86.239999999999981</v>
      </c>
      <c r="J84" s="184">
        <v>205.53</v>
      </c>
      <c r="K84" s="211">
        <f t="shared" si="12"/>
        <v>-92.61</v>
      </c>
      <c r="L84" s="184">
        <v>112.92</v>
      </c>
      <c r="M84" s="184">
        <v>226.04</v>
      </c>
    </row>
    <row r="85" spans="1:13" hidden="1">
      <c r="A85" s="82" t="s">
        <v>188</v>
      </c>
      <c r="B85" s="82"/>
      <c r="C85" s="83"/>
      <c r="D85" s="83"/>
      <c r="E85" s="83"/>
      <c r="F85" s="83"/>
      <c r="G85" s="81"/>
      <c r="H85" s="98"/>
      <c r="I85" s="98">
        <f t="shared" si="0"/>
        <v>0</v>
      </c>
      <c r="J85" s="184"/>
      <c r="K85" s="211">
        <f t="shared" si="12"/>
        <v>0</v>
      </c>
      <c r="L85" s="184"/>
      <c r="M85" s="184"/>
    </row>
    <row r="86" spans="1:13">
      <c r="A86" s="319" t="s">
        <v>37</v>
      </c>
      <c r="B86" s="319"/>
      <c r="C86" s="319"/>
      <c r="D86" s="319"/>
      <c r="E86" s="319"/>
      <c r="F86" s="319"/>
      <c r="G86" s="81" t="e">
        <f>G7+G41+#REF!+G51+G56+G65+G70+G84</f>
        <v>#REF!</v>
      </c>
      <c r="H86" s="112" t="e">
        <f>H7+H41+H51+H56+H65+H70+H84</f>
        <v>#REF!</v>
      </c>
      <c r="I86" s="98" t="e">
        <f t="shared" ref="I86" si="14">M86-H86</f>
        <v>#REF!</v>
      </c>
      <c r="J86" s="98">
        <f>J7+J41+J51+J56+J65+J70+J84+J81</f>
        <v>4222.5999999999995</v>
      </c>
      <c r="K86" s="211">
        <f t="shared" si="12"/>
        <v>4783.1699999999992</v>
      </c>
      <c r="L86" s="98">
        <f>L7+L41+L47+L51+L56+L65+L70+L84</f>
        <v>9005.7699999999986</v>
      </c>
      <c r="M86" s="98">
        <f>M7+M41+M47+M51+M56+M65+M70+M84</f>
        <v>9012.17</v>
      </c>
    </row>
    <row r="87" spans="1:13">
      <c r="H87" s="113">
        <v>5067.6000000000004</v>
      </c>
    </row>
    <row r="88" spans="1:13">
      <c r="H88" s="115" t="e">
        <f>H87-H86</f>
        <v>#REF!</v>
      </c>
    </row>
    <row r="93" spans="1:13">
      <c r="I93" s="116"/>
      <c r="J93" s="116"/>
      <c r="K93" s="116"/>
      <c r="L93" s="116"/>
      <c r="M93" s="117"/>
    </row>
  </sheetData>
  <mergeCells count="4">
    <mergeCell ref="F1:N1"/>
    <mergeCell ref="O1:P1"/>
    <mergeCell ref="A86:F86"/>
    <mergeCell ref="A3:M3"/>
  </mergeCells>
  <pageMargins left="1.1417322834645669" right="0.19685039370078741" top="0.59055118110236227" bottom="0.27559055118110237" header="0.31496062992125984" footer="0.31496062992125984"/>
  <pageSetup paperSize="9" scale="65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9"/>
  <sheetViews>
    <sheetView view="pageBreakPreview" topLeftCell="A56" zoomScale="77" zoomScaleNormal="100" zoomScaleSheetLayoutView="77" workbookViewId="0">
      <selection activeCell="A5" sqref="A5"/>
    </sheetView>
  </sheetViews>
  <sheetFormatPr defaultColWidth="36" defaultRowHeight="12.75"/>
  <cols>
    <col min="1" max="1" width="57.42578125" style="27" customWidth="1"/>
    <col min="2" max="2" width="21.28515625" style="27" hidden="1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0.140625" style="114" customWidth="1"/>
    <col min="8" max="8" width="15.42578125" style="115" customWidth="1"/>
    <col min="9" max="9" width="9.140625" style="30" hidden="1" customWidth="1"/>
    <col min="10" max="252" width="9.140625" style="30" customWidth="1"/>
    <col min="253" max="253" width="3.5703125" style="30" customWidth="1"/>
    <col min="254" max="16384" width="36" style="30"/>
  </cols>
  <sheetData>
    <row r="1" spans="1:11" ht="113.25" customHeight="1">
      <c r="A1" s="23"/>
      <c r="B1" s="23"/>
      <c r="C1" s="23"/>
      <c r="E1" s="302" t="s">
        <v>435</v>
      </c>
      <c r="F1" s="320"/>
      <c r="G1" s="320"/>
      <c r="H1" s="320"/>
      <c r="I1" s="320"/>
      <c r="J1" s="315"/>
      <c r="K1" s="315"/>
    </row>
    <row r="2" spans="1:11" ht="16.5" customHeight="1">
      <c r="G2" s="93"/>
      <c r="H2" s="93"/>
    </row>
    <row r="3" spans="1:11" s="32" customFormat="1" ht="89.25" customHeight="1">
      <c r="A3" s="316" t="s">
        <v>401</v>
      </c>
      <c r="B3" s="316"/>
      <c r="C3" s="316"/>
      <c r="D3" s="316"/>
      <c r="E3" s="316"/>
      <c r="F3" s="316"/>
      <c r="G3" s="316"/>
      <c r="H3" s="316"/>
    </row>
    <row r="4" spans="1:11" s="31" customFormat="1" ht="15.75">
      <c r="A4" s="95"/>
      <c r="B4" s="95"/>
      <c r="C4" s="95"/>
      <c r="D4" s="95"/>
      <c r="E4" s="96"/>
      <c r="F4" s="97"/>
      <c r="G4" s="97"/>
      <c r="H4" s="142" t="s">
        <v>271</v>
      </c>
    </row>
    <row r="5" spans="1:11" s="57" customFormat="1" ht="81.75" customHeight="1">
      <c r="A5" s="194" t="s">
        <v>69</v>
      </c>
      <c r="B5" s="194"/>
      <c r="C5" s="193" t="s">
        <v>159</v>
      </c>
      <c r="D5" s="193" t="s">
        <v>160</v>
      </c>
      <c r="E5" s="193" t="s">
        <v>161</v>
      </c>
      <c r="F5" s="251" t="s">
        <v>162</v>
      </c>
      <c r="G5" s="206" t="s">
        <v>291</v>
      </c>
      <c r="H5" s="206" t="s">
        <v>395</v>
      </c>
    </row>
    <row r="6" spans="1:11" s="56" customFormat="1">
      <c r="A6" s="190">
        <v>1</v>
      </c>
      <c r="B6" s="190">
        <v>2</v>
      </c>
      <c r="C6" s="193" t="s">
        <v>439</v>
      </c>
      <c r="D6" s="193" t="s">
        <v>70</v>
      </c>
      <c r="E6" s="193" t="s">
        <v>71</v>
      </c>
      <c r="F6" s="251" t="s">
        <v>72</v>
      </c>
      <c r="G6" s="206">
        <v>66</v>
      </c>
      <c r="H6" s="207">
        <v>6</v>
      </c>
    </row>
    <row r="7" spans="1:11" s="31" customFormat="1">
      <c r="A7" s="208" t="s">
        <v>410</v>
      </c>
      <c r="B7" s="209" t="s">
        <v>164</v>
      </c>
      <c r="C7" s="209"/>
      <c r="D7" s="209"/>
      <c r="E7" s="209"/>
      <c r="F7" s="252"/>
      <c r="G7" s="211" t="e">
        <f>H7-#REF!</f>
        <v>#REF!</v>
      </c>
      <c r="H7" s="211"/>
    </row>
    <row r="8" spans="1:11" s="33" customFormat="1" ht="34.5" customHeight="1">
      <c r="A8" s="208" t="s">
        <v>163</v>
      </c>
      <c r="B8" s="193" t="s">
        <v>164</v>
      </c>
      <c r="C8" s="193" t="s">
        <v>165</v>
      </c>
      <c r="D8" s="193"/>
      <c r="E8" s="193"/>
      <c r="F8" s="251"/>
      <c r="G8" s="211" t="e">
        <f>H8-#REF!</f>
        <v>#REF!</v>
      </c>
      <c r="H8" s="184">
        <f>H9+H15+H21+H33+H36</f>
        <v>7157.3499999999995</v>
      </c>
    </row>
    <row r="9" spans="1:11" s="31" customFormat="1" ht="29.25" customHeight="1">
      <c r="A9" s="208" t="s">
        <v>166</v>
      </c>
      <c r="B9" s="107" t="s">
        <v>164</v>
      </c>
      <c r="C9" s="107" t="s">
        <v>165</v>
      </c>
      <c r="D9" s="107" t="s">
        <v>167</v>
      </c>
      <c r="E9" s="107"/>
      <c r="F9" s="253"/>
      <c r="G9" s="211" t="e">
        <f>H9-#REF!</f>
        <v>#REF!</v>
      </c>
      <c r="H9" s="184">
        <f>H10</f>
        <v>786.96999999999991</v>
      </c>
    </row>
    <row r="10" spans="1:11" s="31" customFormat="1" ht="17.25" customHeight="1">
      <c r="A10" s="105" t="s">
        <v>170</v>
      </c>
      <c r="B10" s="107" t="s">
        <v>164</v>
      </c>
      <c r="C10" s="107" t="s">
        <v>165</v>
      </c>
      <c r="D10" s="107" t="s">
        <v>167</v>
      </c>
      <c r="E10" s="107"/>
      <c r="F10" s="253"/>
      <c r="G10" s="211" t="e">
        <f>H10-#REF!</f>
        <v>#REF!</v>
      </c>
      <c r="H10" s="184">
        <f>H12+H13</f>
        <v>786.96999999999991</v>
      </c>
    </row>
    <row r="11" spans="1:11" s="31" customFormat="1" ht="25.5">
      <c r="A11" s="105" t="s">
        <v>300</v>
      </c>
      <c r="B11" s="107" t="s">
        <v>164</v>
      </c>
      <c r="C11" s="107" t="s">
        <v>165</v>
      </c>
      <c r="D11" s="107" t="s">
        <v>167</v>
      </c>
      <c r="E11" s="107" t="s">
        <v>242</v>
      </c>
      <c r="F11" s="253"/>
      <c r="G11" s="211" t="e">
        <f>H11-#REF!</f>
        <v>#REF!</v>
      </c>
      <c r="H11" s="184">
        <f>H12+H13</f>
        <v>786.96999999999991</v>
      </c>
    </row>
    <row r="12" spans="1:11" s="31" customFormat="1">
      <c r="A12" s="105" t="s">
        <v>244</v>
      </c>
      <c r="B12" s="107" t="s">
        <v>164</v>
      </c>
      <c r="C12" s="107" t="s">
        <v>165</v>
      </c>
      <c r="D12" s="107" t="s">
        <v>167</v>
      </c>
      <c r="E12" s="107" t="s">
        <v>243</v>
      </c>
      <c r="F12" s="253" t="s">
        <v>169</v>
      </c>
      <c r="G12" s="211" t="e">
        <f>H12-#REF!</f>
        <v>#REF!</v>
      </c>
      <c r="H12" s="184">
        <v>604.42999999999995</v>
      </c>
      <c r="K12" s="30"/>
    </row>
    <row r="13" spans="1:11" s="31" customFormat="1">
      <c r="A13" s="105" t="s">
        <v>245</v>
      </c>
      <c r="B13" s="107" t="s">
        <v>164</v>
      </c>
      <c r="C13" s="107" t="s">
        <v>165</v>
      </c>
      <c r="D13" s="107" t="s">
        <v>167</v>
      </c>
      <c r="E13" s="107" t="s">
        <v>243</v>
      </c>
      <c r="F13" s="253" t="s">
        <v>229</v>
      </c>
      <c r="G13" s="211" t="e">
        <f>H13-#REF!</f>
        <v>#REF!</v>
      </c>
      <c r="H13" s="184">
        <v>182.54</v>
      </c>
      <c r="K13" s="30"/>
    </row>
    <row r="14" spans="1:11" s="58" customFormat="1" ht="38.25" hidden="1" customHeight="1">
      <c r="A14" s="103" t="s">
        <v>65</v>
      </c>
      <c r="B14" s="107" t="s">
        <v>164</v>
      </c>
      <c r="C14" s="107" t="s">
        <v>165</v>
      </c>
      <c r="D14" s="104"/>
      <c r="E14" s="104"/>
      <c r="F14" s="254"/>
      <c r="G14" s="211" t="e">
        <f>H14-#REF!</f>
        <v>#REF!</v>
      </c>
      <c r="H14" s="184">
        <f>H15</f>
        <v>786.96999999999991</v>
      </c>
      <c r="I14" s="31"/>
    </row>
    <row r="15" spans="1:11" s="58" customFormat="1" ht="42.75" customHeight="1">
      <c r="A15" s="103" t="s">
        <v>65</v>
      </c>
      <c r="B15" s="107" t="s">
        <v>164</v>
      </c>
      <c r="C15" s="106" t="s">
        <v>165</v>
      </c>
      <c r="D15" s="106" t="s">
        <v>171</v>
      </c>
      <c r="E15" s="107"/>
      <c r="F15" s="255"/>
      <c r="G15" s="211" t="e">
        <f>H15-#REF!</f>
        <v>#REF!</v>
      </c>
      <c r="H15" s="184">
        <f>H16</f>
        <v>786.96999999999991</v>
      </c>
      <c r="I15" s="31"/>
    </row>
    <row r="16" spans="1:11" s="58" customFormat="1" ht="30" customHeight="1">
      <c r="A16" s="105" t="s">
        <v>302</v>
      </c>
      <c r="B16" s="107" t="s">
        <v>164</v>
      </c>
      <c r="C16" s="106" t="s">
        <v>165</v>
      </c>
      <c r="D16" s="106" t="s">
        <v>171</v>
      </c>
      <c r="E16" s="107" t="s">
        <v>242</v>
      </c>
      <c r="F16" s="255"/>
      <c r="G16" s="211" t="e">
        <f>H16-#REF!</f>
        <v>#REF!</v>
      </c>
      <c r="H16" s="184">
        <f>H17</f>
        <v>786.96999999999991</v>
      </c>
      <c r="I16" s="31"/>
    </row>
    <row r="17" spans="1:9" s="58" customFormat="1" ht="26.25" customHeight="1">
      <c r="A17" s="105" t="s">
        <v>303</v>
      </c>
      <c r="B17" s="107" t="s">
        <v>164</v>
      </c>
      <c r="C17" s="106" t="s">
        <v>165</v>
      </c>
      <c r="D17" s="106" t="s">
        <v>171</v>
      </c>
      <c r="E17" s="107" t="s">
        <v>242</v>
      </c>
      <c r="F17" s="255"/>
      <c r="G17" s="211" t="e">
        <f>H17-#REF!</f>
        <v>#REF!</v>
      </c>
      <c r="H17" s="184">
        <f>H18+H19</f>
        <v>786.96999999999991</v>
      </c>
      <c r="I17" s="31"/>
    </row>
    <row r="18" spans="1:9" s="58" customFormat="1" ht="19.5" customHeight="1">
      <c r="A18" s="105" t="s">
        <v>244</v>
      </c>
      <c r="B18" s="107" t="s">
        <v>164</v>
      </c>
      <c r="C18" s="106" t="s">
        <v>165</v>
      </c>
      <c r="D18" s="106" t="s">
        <v>171</v>
      </c>
      <c r="E18" s="107" t="s">
        <v>243</v>
      </c>
      <c r="F18" s="255" t="s">
        <v>169</v>
      </c>
      <c r="G18" s="211" t="e">
        <f>H18-#REF!</f>
        <v>#REF!</v>
      </c>
      <c r="H18" s="184">
        <v>604.42999999999995</v>
      </c>
      <c r="I18" s="31"/>
    </row>
    <row r="19" spans="1:9" s="58" customFormat="1" ht="18.75" customHeight="1">
      <c r="A19" s="105" t="s">
        <v>270</v>
      </c>
      <c r="B19" s="107" t="s">
        <v>164</v>
      </c>
      <c r="C19" s="106" t="s">
        <v>165</v>
      </c>
      <c r="D19" s="106" t="s">
        <v>171</v>
      </c>
      <c r="E19" s="107" t="s">
        <v>243</v>
      </c>
      <c r="F19" s="255" t="s">
        <v>229</v>
      </c>
      <c r="G19" s="211" t="e">
        <f>H19-#REF!</f>
        <v>#REF!</v>
      </c>
      <c r="H19" s="184">
        <v>182.54</v>
      </c>
      <c r="I19" s="31"/>
    </row>
    <row r="20" spans="1:9" s="58" customFormat="1" ht="42" hidden="1" customHeight="1">
      <c r="A20" s="105" t="s">
        <v>64</v>
      </c>
      <c r="B20" s="107" t="s">
        <v>164</v>
      </c>
      <c r="C20" s="107" t="s">
        <v>165</v>
      </c>
      <c r="D20" s="107"/>
      <c r="E20" s="107"/>
      <c r="F20" s="253"/>
      <c r="G20" s="211" t="e">
        <f>H20-#REF!</f>
        <v>#REF!</v>
      </c>
      <c r="H20" s="184">
        <f>H21</f>
        <v>100</v>
      </c>
    </row>
    <row r="21" spans="1:9" ht="38.25" customHeight="1">
      <c r="A21" s="263" t="s">
        <v>246</v>
      </c>
      <c r="B21" s="107" t="s">
        <v>164</v>
      </c>
      <c r="C21" s="107" t="s">
        <v>165</v>
      </c>
      <c r="D21" s="107" t="s">
        <v>173</v>
      </c>
      <c r="E21" s="107"/>
      <c r="F21" s="253"/>
      <c r="G21" s="211" t="e">
        <f>H21-#REF!</f>
        <v>#REF!</v>
      </c>
      <c r="H21" s="184">
        <f>H22</f>
        <v>100</v>
      </c>
    </row>
    <row r="22" spans="1:9" ht="51" customHeight="1">
      <c r="A22" s="105" t="s">
        <v>304</v>
      </c>
      <c r="B22" s="107" t="s">
        <v>164</v>
      </c>
      <c r="C22" s="107" t="s">
        <v>165</v>
      </c>
      <c r="D22" s="107" t="s">
        <v>173</v>
      </c>
      <c r="E22" s="107" t="s">
        <v>230</v>
      </c>
      <c r="F22" s="253" t="s">
        <v>175</v>
      </c>
      <c r="G22" s="211" t="e">
        <f>H22-#REF!</f>
        <v>#REF!</v>
      </c>
      <c r="H22" s="184">
        <v>100</v>
      </c>
    </row>
    <row r="23" spans="1:9" ht="2.25" hidden="1" customHeight="1">
      <c r="A23" s="214" t="s">
        <v>305</v>
      </c>
      <c r="B23" s="107" t="s">
        <v>164</v>
      </c>
      <c r="C23" s="107" t="s">
        <v>165</v>
      </c>
      <c r="D23" s="107" t="s">
        <v>173</v>
      </c>
      <c r="E23" s="107" t="s">
        <v>231</v>
      </c>
      <c r="F23" s="253"/>
      <c r="G23" s="211" t="e">
        <f>H23-#REF!</f>
        <v>#REF!</v>
      </c>
      <c r="H23" s="184">
        <f>H24+H25</f>
        <v>0</v>
      </c>
    </row>
    <row r="24" spans="1:9" ht="12.75" hidden="1" customHeight="1">
      <c r="A24" s="214" t="s">
        <v>244</v>
      </c>
      <c r="B24" s="107" t="s">
        <v>164</v>
      </c>
      <c r="C24" s="107" t="s">
        <v>165</v>
      </c>
      <c r="D24" s="107" t="s">
        <v>173</v>
      </c>
      <c r="E24" s="107" t="s">
        <v>231</v>
      </c>
      <c r="F24" s="256" t="s">
        <v>169</v>
      </c>
      <c r="G24" s="211" t="e">
        <f>H24-#REF!</f>
        <v>#REF!</v>
      </c>
      <c r="H24" s="184"/>
    </row>
    <row r="25" spans="1:9" ht="38.25" hidden="1" customHeight="1">
      <c r="A25" s="214" t="s">
        <v>247</v>
      </c>
      <c r="B25" s="107" t="s">
        <v>164</v>
      </c>
      <c r="C25" s="107" t="s">
        <v>165</v>
      </c>
      <c r="D25" s="107" t="s">
        <v>173</v>
      </c>
      <c r="E25" s="107" t="s">
        <v>231</v>
      </c>
      <c r="F25" s="256" t="s">
        <v>229</v>
      </c>
      <c r="G25" s="211" t="e">
        <f>H25-#REF!</f>
        <v>#REF!</v>
      </c>
      <c r="H25" s="184"/>
    </row>
    <row r="26" spans="1:9" ht="25.5" hidden="1" customHeight="1">
      <c r="A26" s="214" t="s">
        <v>306</v>
      </c>
      <c r="B26" s="107" t="s">
        <v>164</v>
      </c>
      <c r="C26" s="107" t="s">
        <v>165</v>
      </c>
      <c r="D26" s="107" t="s">
        <v>173</v>
      </c>
      <c r="E26" s="107" t="s">
        <v>232</v>
      </c>
      <c r="F26" s="253"/>
      <c r="G26" s="211" t="e">
        <f>H26-#REF!</f>
        <v>#REF!</v>
      </c>
      <c r="H26" s="184">
        <f>H27+H28+H29+H30+H31</f>
        <v>504</v>
      </c>
    </row>
    <row r="27" spans="1:9" ht="25.5" hidden="1" customHeight="1">
      <c r="A27" s="214" t="s">
        <v>248</v>
      </c>
      <c r="B27" s="107" t="s">
        <v>164</v>
      </c>
      <c r="C27" s="107" t="s">
        <v>165</v>
      </c>
      <c r="D27" s="107" t="s">
        <v>173</v>
      </c>
      <c r="E27" s="107" t="s">
        <v>232</v>
      </c>
      <c r="F27" s="249" t="s">
        <v>172</v>
      </c>
      <c r="G27" s="211" t="e">
        <f>H27-#REF!</f>
        <v>#REF!</v>
      </c>
      <c r="H27" s="184">
        <v>0</v>
      </c>
    </row>
    <row r="28" spans="1:9" ht="25.5" hidden="1" customHeight="1">
      <c r="A28" s="214" t="s">
        <v>181</v>
      </c>
      <c r="B28" s="107" t="s">
        <v>164</v>
      </c>
      <c r="C28" s="107" t="s">
        <v>165</v>
      </c>
      <c r="D28" s="107" t="s">
        <v>173</v>
      </c>
      <c r="E28" s="107" t="s">
        <v>232</v>
      </c>
      <c r="F28" s="249">
        <v>244</v>
      </c>
      <c r="G28" s="211" t="e">
        <f>H28-#REF!</f>
        <v>#REF!</v>
      </c>
      <c r="H28" s="184">
        <v>504</v>
      </c>
    </row>
    <row r="29" spans="1:9" ht="76.5" hidden="1" customHeight="1">
      <c r="A29" s="214" t="s">
        <v>249</v>
      </c>
      <c r="B29" s="107" t="s">
        <v>164</v>
      </c>
      <c r="C29" s="107" t="s">
        <v>165</v>
      </c>
      <c r="D29" s="107" t="s">
        <v>173</v>
      </c>
      <c r="E29" s="107" t="s">
        <v>232</v>
      </c>
      <c r="F29" s="256" t="s">
        <v>250</v>
      </c>
      <c r="G29" s="211" t="e">
        <f>H29-#REF!</f>
        <v>#REF!</v>
      </c>
      <c r="H29" s="184">
        <v>0</v>
      </c>
    </row>
    <row r="30" spans="1:9" ht="12.75" hidden="1" customHeight="1">
      <c r="A30" s="214" t="s">
        <v>176</v>
      </c>
      <c r="B30" s="107" t="s">
        <v>164</v>
      </c>
      <c r="C30" s="107" t="s">
        <v>165</v>
      </c>
      <c r="D30" s="107" t="s">
        <v>173</v>
      </c>
      <c r="E30" s="107" t="s">
        <v>232</v>
      </c>
      <c r="F30" s="256" t="s">
        <v>177</v>
      </c>
      <c r="G30" s="211" t="e">
        <f>H30-#REF!</f>
        <v>#REF!</v>
      </c>
      <c r="H30" s="184">
        <v>0</v>
      </c>
    </row>
    <row r="31" spans="1:9" ht="12.75" hidden="1" customHeight="1">
      <c r="A31" s="214" t="s">
        <v>251</v>
      </c>
      <c r="B31" s="107" t="s">
        <v>164</v>
      </c>
      <c r="C31" s="107" t="s">
        <v>165</v>
      </c>
      <c r="D31" s="107" t="s">
        <v>173</v>
      </c>
      <c r="E31" s="107" t="s">
        <v>232</v>
      </c>
      <c r="F31" s="256" t="s">
        <v>178</v>
      </c>
      <c r="G31" s="211" t="e">
        <f>H31-#REF!</f>
        <v>#REF!</v>
      </c>
      <c r="H31" s="184">
        <v>0</v>
      </c>
    </row>
    <row r="32" spans="1:9" ht="12.75" hidden="1" customHeight="1">
      <c r="A32" s="237" t="s">
        <v>63</v>
      </c>
      <c r="B32" s="107" t="s">
        <v>164</v>
      </c>
      <c r="C32" s="107" t="s">
        <v>165</v>
      </c>
      <c r="D32" s="107"/>
      <c r="E32" s="107"/>
      <c r="F32" s="253"/>
      <c r="G32" s="211" t="e">
        <f>H32-#REF!</f>
        <v>#REF!</v>
      </c>
      <c r="H32" s="184">
        <f>H33</f>
        <v>8</v>
      </c>
    </row>
    <row r="33" spans="1:9">
      <c r="A33" s="237" t="s">
        <v>63</v>
      </c>
      <c r="B33" s="107" t="s">
        <v>164</v>
      </c>
      <c r="C33" s="107" t="s">
        <v>165</v>
      </c>
      <c r="D33" s="107" t="s">
        <v>179</v>
      </c>
      <c r="E33" s="107"/>
      <c r="F33" s="253"/>
      <c r="G33" s="211" t="e">
        <f>H33-#REF!</f>
        <v>#REF!</v>
      </c>
      <c r="H33" s="184">
        <f>H34</f>
        <v>8</v>
      </c>
    </row>
    <row r="34" spans="1:9" ht="25.5">
      <c r="A34" s="215" t="s">
        <v>420</v>
      </c>
      <c r="B34" s="107" t="s">
        <v>164</v>
      </c>
      <c r="C34" s="107" t="s">
        <v>165</v>
      </c>
      <c r="D34" s="107" t="s">
        <v>179</v>
      </c>
      <c r="E34" s="107" t="s">
        <v>421</v>
      </c>
      <c r="F34" s="253"/>
      <c r="G34" s="211"/>
      <c r="H34" s="184">
        <f>H35</f>
        <v>8</v>
      </c>
      <c r="I34" s="30" t="s">
        <v>252</v>
      </c>
    </row>
    <row r="35" spans="1:9">
      <c r="A35" s="215" t="s">
        <v>419</v>
      </c>
      <c r="B35" s="107" t="s">
        <v>164</v>
      </c>
      <c r="C35" s="107" t="s">
        <v>165</v>
      </c>
      <c r="D35" s="107" t="s">
        <v>179</v>
      </c>
      <c r="E35" s="107" t="s">
        <v>421</v>
      </c>
      <c r="F35" s="251" t="s">
        <v>411</v>
      </c>
      <c r="G35" s="211" t="e">
        <f>H35-#REF!</f>
        <v>#REF!</v>
      </c>
      <c r="H35" s="184">
        <v>8</v>
      </c>
    </row>
    <row r="36" spans="1:9">
      <c r="A36" s="242" t="s">
        <v>413</v>
      </c>
      <c r="B36" s="107" t="s">
        <v>164</v>
      </c>
      <c r="C36" s="107" t="s">
        <v>165</v>
      </c>
      <c r="D36" s="107" t="s">
        <v>293</v>
      </c>
      <c r="E36" s="107"/>
      <c r="F36" s="251"/>
      <c r="G36" s="211"/>
      <c r="H36" s="184">
        <f>H37</f>
        <v>5475.41</v>
      </c>
    </row>
    <row r="37" spans="1:9" ht="25.5">
      <c r="A37" s="261" t="s">
        <v>414</v>
      </c>
      <c r="B37" s="107" t="s">
        <v>164</v>
      </c>
      <c r="C37" s="107" t="s">
        <v>165</v>
      </c>
      <c r="D37" s="107" t="s">
        <v>293</v>
      </c>
      <c r="E37" s="107" t="s">
        <v>412</v>
      </c>
      <c r="F37" s="251"/>
      <c r="G37" s="211"/>
      <c r="H37" s="184">
        <f>H38+H42</f>
        <v>5475.41</v>
      </c>
    </row>
    <row r="38" spans="1:9" ht="25.5">
      <c r="A38" s="105" t="s">
        <v>415</v>
      </c>
      <c r="B38" s="107" t="s">
        <v>164</v>
      </c>
      <c r="C38" s="107" t="s">
        <v>165</v>
      </c>
      <c r="D38" s="107" t="s">
        <v>293</v>
      </c>
      <c r="E38" s="107" t="s">
        <v>396</v>
      </c>
      <c r="F38" s="251"/>
      <c r="G38" s="211" t="e">
        <f>H38-#REF!</f>
        <v>#REF!</v>
      </c>
      <c r="H38" s="184">
        <f>H39+H40</f>
        <v>3244.41</v>
      </c>
    </row>
    <row r="39" spans="1:9" ht="38.25" customHeight="1">
      <c r="A39" s="214" t="s">
        <v>244</v>
      </c>
      <c r="B39" s="107" t="s">
        <v>164</v>
      </c>
      <c r="C39" s="107" t="s">
        <v>165</v>
      </c>
      <c r="D39" s="107" t="s">
        <v>293</v>
      </c>
      <c r="E39" s="107" t="s">
        <v>396</v>
      </c>
      <c r="F39" s="251" t="s">
        <v>180</v>
      </c>
      <c r="G39" s="211" t="e">
        <f>H39-#REF!</f>
        <v>#REF!</v>
      </c>
      <c r="H39" s="184">
        <v>2480.71</v>
      </c>
    </row>
    <row r="40" spans="1:9" ht="38.25">
      <c r="A40" s="109" t="s">
        <v>259</v>
      </c>
      <c r="B40" s="107" t="s">
        <v>164</v>
      </c>
      <c r="C40" s="107" t="s">
        <v>165</v>
      </c>
      <c r="D40" s="107" t="s">
        <v>293</v>
      </c>
      <c r="E40" s="107" t="s">
        <v>396</v>
      </c>
      <c r="F40" s="251" t="s">
        <v>237</v>
      </c>
      <c r="G40" s="211"/>
      <c r="H40" s="184">
        <v>763.7</v>
      </c>
    </row>
    <row r="41" spans="1:9" ht="25.5">
      <c r="A41" s="214" t="s">
        <v>306</v>
      </c>
      <c r="B41" s="107" t="s">
        <v>164</v>
      </c>
      <c r="C41" s="107" t="s">
        <v>165</v>
      </c>
      <c r="D41" s="107" t="s">
        <v>293</v>
      </c>
      <c r="E41" s="107" t="s">
        <v>363</v>
      </c>
      <c r="F41" s="251"/>
      <c r="G41" s="211"/>
      <c r="H41" s="184">
        <f>H42</f>
        <v>2231</v>
      </c>
    </row>
    <row r="42" spans="1:9">
      <c r="A42" s="214" t="s">
        <v>362</v>
      </c>
      <c r="B42" s="107" t="s">
        <v>164</v>
      </c>
      <c r="C42" s="107" t="s">
        <v>165</v>
      </c>
      <c r="D42" s="107" t="s">
        <v>293</v>
      </c>
      <c r="E42" s="107" t="s">
        <v>363</v>
      </c>
      <c r="F42" s="251" t="s">
        <v>175</v>
      </c>
      <c r="G42" s="211"/>
      <c r="H42" s="184">
        <f>2231</f>
        <v>2231</v>
      </c>
    </row>
    <row r="43" spans="1:9">
      <c r="A43" s="262" t="s">
        <v>190</v>
      </c>
      <c r="B43" s="83" t="s">
        <v>164</v>
      </c>
      <c r="C43" s="83" t="s">
        <v>167</v>
      </c>
      <c r="D43" s="83"/>
      <c r="E43" s="83"/>
      <c r="F43" s="257"/>
      <c r="G43" s="183" t="e">
        <f>H43-#REF!</f>
        <v>#REF!</v>
      </c>
      <c r="H43" s="229">
        <f>H44</f>
        <v>209.9</v>
      </c>
      <c r="I43" s="30" t="s">
        <v>254</v>
      </c>
    </row>
    <row r="44" spans="1:9">
      <c r="A44" s="234" t="s">
        <v>78</v>
      </c>
      <c r="B44" s="83" t="s">
        <v>164</v>
      </c>
      <c r="C44" s="83" t="s">
        <v>167</v>
      </c>
      <c r="D44" s="83" t="s">
        <v>171</v>
      </c>
      <c r="E44" s="83"/>
      <c r="F44" s="257"/>
      <c r="G44" s="183" t="e">
        <f>H44-#REF!</f>
        <v>#REF!</v>
      </c>
      <c r="H44" s="98">
        <f>H45</f>
        <v>209.9</v>
      </c>
      <c r="I44" s="30" t="s">
        <v>254</v>
      </c>
    </row>
    <row r="45" spans="1:9" ht="22.5" customHeight="1">
      <c r="A45" s="236" t="s">
        <v>307</v>
      </c>
      <c r="B45" s="83" t="s">
        <v>164</v>
      </c>
      <c r="C45" s="83" t="s">
        <v>167</v>
      </c>
      <c r="D45" s="83" t="s">
        <v>171</v>
      </c>
      <c r="E45" s="83" t="s">
        <v>253</v>
      </c>
      <c r="F45" s="257"/>
      <c r="G45" s="183" t="e">
        <f>H45-#REF!</f>
        <v>#REF!</v>
      </c>
      <c r="H45" s="98">
        <f>H46+H47+H48</f>
        <v>209.9</v>
      </c>
      <c r="I45" s="30" t="s">
        <v>254</v>
      </c>
    </row>
    <row r="46" spans="1:9" ht="22.5" customHeight="1">
      <c r="A46" s="109" t="s">
        <v>244</v>
      </c>
      <c r="B46" s="83" t="s">
        <v>164</v>
      </c>
      <c r="C46" s="83" t="s">
        <v>167</v>
      </c>
      <c r="D46" s="83" t="s">
        <v>171</v>
      </c>
      <c r="E46" s="83" t="s">
        <v>253</v>
      </c>
      <c r="F46" s="258" t="s">
        <v>169</v>
      </c>
      <c r="G46" s="183" t="e">
        <f>H46-#REF!</f>
        <v>#REF!</v>
      </c>
      <c r="H46" s="98">
        <v>161</v>
      </c>
    </row>
    <row r="47" spans="1:9" ht="27" customHeight="1">
      <c r="A47" s="109" t="s">
        <v>247</v>
      </c>
      <c r="B47" s="83" t="s">
        <v>164</v>
      </c>
      <c r="C47" s="83" t="s">
        <v>167</v>
      </c>
      <c r="D47" s="83" t="s">
        <v>171</v>
      </c>
      <c r="E47" s="83" t="s">
        <v>253</v>
      </c>
      <c r="F47" s="258" t="s">
        <v>229</v>
      </c>
      <c r="G47" s="183" t="e">
        <f>H47-#REF!</f>
        <v>#REF!</v>
      </c>
      <c r="H47" s="98">
        <v>48.9</v>
      </c>
    </row>
    <row r="48" spans="1:9" ht="25.5" hidden="1" customHeight="1">
      <c r="A48" s="236" t="s">
        <v>181</v>
      </c>
      <c r="B48" s="83" t="s">
        <v>164</v>
      </c>
      <c r="C48" s="83" t="s">
        <v>167</v>
      </c>
      <c r="D48" s="83" t="s">
        <v>171</v>
      </c>
      <c r="E48" s="83" t="s">
        <v>253</v>
      </c>
      <c r="F48" s="257" t="s">
        <v>175</v>
      </c>
      <c r="G48" s="183" t="e">
        <f>H48-#REF!</f>
        <v>#REF!</v>
      </c>
      <c r="H48" s="98">
        <v>0</v>
      </c>
    </row>
    <row r="49" spans="1:8" s="247" customFormat="1" ht="25.5" customHeight="1">
      <c r="A49" s="240" t="s">
        <v>384</v>
      </c>
      <c r="B49" s="83" t="s">
        <v>164</v>
      </c>
      <c r="C49" s="83" t="s">
        <v>171</v>
      </c>
      <c r="D49" s="83"/>
      <c r="E49" s="83"/>
      <c r="F49" s="257"/>
      <c r="G49" s="183"/>
      <c r="H49" s="98">
        <f>H50+H52</f>
        <v>12.5</v>
      </c>
    </row>
    <row r="50" spans="1:8" s="247" customFormat="1" ht="25.5" customHeight="1">
      <c r="A50" s="138" t="s">
        <v>138</v>
      </c>
      <c r="B50" s="83" t="s">
        <v>164</v>
      </c>
      <c r="C50" s="83" t="s">
        <v>171</v>
      </c>
      <c r="D50" s="83" t="s">
        <v>361</v>
      </c>
      <c r="E50" s="83"/>
      <c r="F50" s="257"/>
      <c r="G50" s="183"/>
      <c r="H50" s="98">
        <f>H51</f>
        <v>5.5</v>
      </c>
    </row>
    <row r="51" spans="1:8" ht="12.75" customHeight="1">
      <c r="A51" s="138" t="s">
        <v>181</v>
      </c>
      <c r="B51" s="83" t="s">
        <v>164</v>
      </c>
      <c r="C51" s="83" t="s">
        <v>171</v>
      </c>
      <c r="D51" s="83" t="s">
        <v>361</v>
      </c>
      <c r="E51" s="83" t="s">
        <v>298</v>
      </c>
      <c r="F51" s="257" t="s">
        <v>175</v>
      </c>
      <c r="G51" s="183"/>
      <c r="H51" s="98">
        <v>5.5</v>
      </c>
    </row>
    <row r="52" spans="1:8" ht="25.5" customHeight="1">
      <c r="A52" s="138" t="s">
        <v>383</v>
      </c>
      <c r="B52" s="83" t="s">
        <v>164</v>
      </c>
      <c r="C52" s="83" t="s">
        <v>171</v>
      </c>
      <c r="D52" s="83" t="s">
        <v>385</v>
      </c>
      <c r="E52" s="83"/>
      <c r="F52" s="257"/>
      <c r="G52" s="183"/>
      <c r="H52" s="98">
        <f>H53</f>
        <v>7</v>
      </c>
    </row>
    <row r="53" spans="1:8" ht="25.5" customHeight="1">
      <c r="A53" s="138" t="s">
        <v>386</v>
      </c>
      <c r="B53" s="83" t="s">
        <v>164</v>
      </c>
      <c r="C53" s="83" t="s">
        <v>171</v>
      </c>
      <c r="D53" s="83" t="s">
        <v>385</v>
      </c>
      <c r="E53" s="83" t="s">
        <v>389</v>
      </c>
      <c r="F53" s="257"/>
      <c r="G53" s="183"/>
      <c r="H53" s="98">
        <f>H54</f>
        <v>7</v>
      </c>
    </row>
    <row r="54" spans="1:8" ht="51" customHeight="1">
      <c r="A54" s="138" t="s">
        <v>181</v>
      </c>
      <c r="B54" s="83" t="s">
        <v>164</v>
      </c>
      <c r="C54" s="83" t="s">
        <v>171</v>
      </c>
      <c r="D54" s="83" t="s">
        <v>385</v>
      </c>
      <c r="E54" s="83" t="s">
        <v>389</v>
      </c>
      <c r="F54" s="257" t="s">
        <v>175</v>
      </c>
      <c r="G54" s="183"/>
      <c r="H54" s="98">
        <v>7</v>
      </c>
    </row>
    <row r="55" spans="1:8">
      <c r="A55" s="237" t="s">
        <v>182</v>
      </c>
      <c r="B55" s="107" t="s">
        <v>164</v>
      </c>
      <c r="C55" s="107" t="s">
        <v>174</v>
      </c>
      <c r="D55" s="107"/>
      <c r="E55" s="107"/>
      <c r="F55" s="253"/>
      <c r="G55" s="211" t="e">
        <f t="shared" ref="G55:H56" si="0">G56</f>
        <v>#REF!</v>
      </c>
      <c r="H55" s="229">
        <f t="shared" si="0"/>
        <v>20</v>
      </c>
    </row>
    <row r="56" spans="1:8" ht="25.5">
      <c r="A56" s="189" t="s">
        <v>181</v>
      </c>
      <c r="B56" s="107" t="s">
        <v>164</v>
      </c>
      <c r="C56" s="107" t="s">
        <v>174</v>
      </c>
      <c r="D56" s="107" t="s">
        <v>171</v>
      </c>
      <c r="E56" s="107" t="s">
        <v>298</v>
      </c>
      <c r="F56" s="253" t="s">
        <v>175</v>
      </c>
      <c r="G56" s="211" t="e">
        <f t="shared" si="0"/>
        <v>#REF!</v>
      </c>
      <c r="H56" s="184">
        <f t="shared" si="0"/>
        <v>20</v>
      </c>
    </row>
    <row r="57" spans="1:8">
      <c r="A57" s="237" t="s">
        <v>182</v>
      </c>
      <c r="B57" s="107" t="s">
        <v>164</v>
      </c>
      <c r="C57" s="107" t="s">
        <v>174</v>
      </c>
      <c r="D57" s="107"/>
      <c r="E57" s="107"/>
      <c r="F57" s="253"/>
      <c r="G57" s="211" t="e">
        <f>H57-#REF!</f>
        <v>#REF!</v>
      </c>
      <c r="H57" s="184">
        <f>H58</f>
        <v>20</v>
      </c>
    </row>
    <row r="58" spans="1:8">
      <c r="A58" s="189" t="s">
        <v>52</v>
      </c>
      <c r="B58" s="107" t="s">
        <v>164</v>
      </c>
      <c r="C58" s="107" t="s">
        <v>174</v>
      </c>
      <c r="D58" s="107" t="s">
        <v>171</v>
      </c>
      <c r="E58" s="107"/>
      <c r="F58" s="253"/>
      <c r="G58" s="211" t="e">
        <f>H58-#REF!</f>
        <v>#REF!</v>
      </c>
      <c r="H58" s="184">
        <f>H60</f>
        <v>20</v>
      </c>
    </row>
    <row r="59" spans="1:8" ht="25.5">
      <c r="A59" s="189" t="s">
        <v>255</v>
      </c>
      <c r="B59" s="107" t="s">
        <v>164</v>
      </c>
      <c r="C59" s="107" t="s">
        <v>174</v>
      </c>
      <c r="D59" s="107" t="s">
        <v>171</v>
      </c>
      <c r="E59" s="107" t="s">
        <v>298</v>
      </c>
      <c r="F59" s="253"/>
      <c r="G59" s="211"/>
      <c r="H59" s="184">
        <f>H60</f>
        <v>20</v>
      </c>
    </row>
    <row r="60" spans="1:8" ht="25.5">
      <c r="A60" s="189" t="s">
        <v>181</v>
      </c>
      <c r="B60" s="107" t="s">
        <v>164</v>
      </c>
      <c r="C60" s="107" t="s">
        <v>174</v>
      </c>
      <c r="D60" s="107" t="s">
        <v>171</v>
      </c>
      <c r="E60" s="107" t="s">
        <v>298</v>
      </c>
      <c r="F60" s="253" t="s">
        <v>175</v>
      </c>
      <c r="G60" s="211" t="e">
        <f>H60-#REF!</f>
        <v>#REF!</v>
      </c>
      <c r="H60" s="184">
        <v>20</v>
      </c>
    </row>
    <row r="61" spans="1:8">
      <c r="A61" s="237" t="s">
        <v>184</v>
      </c>
      <c r="B61" s="107" t="s">
        <v>164</v>
      </c>
      <c r="C61" s="107" t="s">
        <v>183</v>
      </c>
      <c r="D61" s="107"/>
      <c r="E61" s="107"/>
      <c r="F61" s="107"/>
      <c r="G61" s="211" t="e">
        <f>H61-#REF!</f>
        <v>#REF!</v>
      </c>
      <c r="H61" s="229">
        <f>H62</f>
        <v>464.84</v>
      </c>
    </row>
    <row r="62" spans="1:8">
      <c r="A62" s="213" t="s">
        <v>46</v>
      </c>
      <c r="B62" s="107" t="s">
        <v>164</v>
      </c>
      <c r="C62" s="107" t="s">
        <v>183</v>
      </c>
      <c r="D62" s="107" t="s">
        <v>183</v>
      </c>
      <c r="E62" s="107"/>
      <c r="F62" s="253"/>
      <c r="G62" s="211" t="e">
        <f>H62-#REF!</f>
        <v>#REF!</v>
      </c>
      <c r="H62" s="184">
        <f>H63</f>
        <v>464.84</v>
      </c>
    </row>
    <row r="63" spans="1:8">
      <c r="A63" s="189" t="s">
        <v>256</v>
      </c>
      <c r="B63" s="107" t="s">
        <v>164</v>
      </c>
      <c r="C63" s="107" t="s">
        <v>183</v>
      </c>
      <c r="D63" s="107" t="s">
        <v>183</v>
      </c>
      <c r="E63" s="107" t="s">
        <v>233</v>
      </c>
      <c r="F63" s="253"/>
      <c r="G63" s="211" t="e">
        <f>H63-#REF!</f>
        <v>#REF!</v>
      </c>
      <c r="H63" s="184">
        <f>H65+H71</f>
        <v>464.84</v>
      </c>
    </row>
    <row r="64" spans="1:8" ht="25.5">
      <c r="A64" s="189" t="s">
        <v>257</v>
      </c>
      <c r="B64" s="107" t="s">
        <v>164</v>
      </c>
      <c r="C64" s="107" t="s">
        <v>183</v>
      </c>
      <c r="D64" s="107" t="s">
        <v>183</v>
      </c>
      <c r="E64" s="107" t="s">
        <v>234</v>
      </c>
      <c r="F64" s="253"/>
      <c r="G64" s="211" t="e">
        <f>H64-#REF!</f>
        <v>#REF!</v>
      </c>
      <c r="H64" s="184">
        <f>H65</f>
        <v>454.84</v>
      </c>
    </row>
    <row r="65" spans="1:8" ht="25.5">
      <c r="A65" s="214" t="s">
        <v>258</v>
      </c>
      <c r="B65" s="107" t="s">
        <v>164</v>
      </c>
      <c r="C65" s="107" t="s">
        <v>183</v>
      </c>
      <c r="D65" s="107" t="s">
        <v>183</v>
      </c>
      <c r="E65" s="107" t="s">
        <v>235</v>
      </c>
      <c r="F65" s="253"/>
      <c r="G65" s="211" t="e">
        <f>H65-#REF!</f>
        <v>#REF!</v>
      </c>
      <c r="H65" s="184">
        <f>H66+H67</f>
        <v>454.84</v>
      </c>
    </row>
    <row r="66" spans="1:8">
      <c r="A66" s="214" t="s">
        <v>236</v>
      </c>
      <c r="B66" s="107" t="s">
        <v>164</v>
      </c>
      <c r="C66" s="107" t="s">
        <v>183</v>
      </c>
      <c r="D66" s="107" t="s">
        <v>183</v>
      </c>
      <c r="E66" s="107" t="s">
        <v>235</v>
      </c>
      <c r="F66" s="256" t="s">
        <v>180</v>
      </c>
      <c r="G66" s="211" t="e">
        <f>H66-#REF!</f>
        <v>#REF!</v>
      </c>
      <c r="H66" s="184">
        <v>349.34</v>
      </c>
    </row>
    <row r="67" spans="1:8" ht="15" customHeight="1">
      <c r="A67" s="214" t="s">
        <v>259</v>
      </c>
      <c r="B67" s="107" t="s">
        <v>164</v>
      </c>
      <c r="C67" s="107" t="s">
        <v>183</v>
      </c>
      <c r="D67" s="107" t="s">
        <v>183</v>
      </c>
      <c r="E67" s="107" t="s">
        <v>235</v>
      </c>
      <c r="F67" s="256" t="s">
        <v>237</v>
      </c>
      <c r="G67" s="211" t="e">
        <f>H67-#REF!</f>
        <v>#REF!</v>
      </c>
      <c r="H67" s="184">
        <v>105.5</v>
      </c>
    </row>
    <row r="68" spans="1:8" ht="12.75" hidden="1" customHeight="1">
      <c r="A68" s="189" t="s">
        <v>260</v>
      </c>
      <c r="B68" s="107" t="s">
        <v>164</v>
      </c>
      <c r="C68" s="107" t="s">
        <v>183</v>
      </c>
      <c r="D68" s="107" t="s">
        <v>183</v>
      </c>
      <c r="E68" s="107" t="s">
        <v>261</v>
      </c>
      <c r="F68" s="253"/>
      <c r="G68" s="211" t="e">
        <f>H68-#REF!</f>
        <v>#REF!</v>
      </c>
      <c r="H68" s="184">
        <f>H69</f>
        <v>0</v>
      </c>
    </row>
    <row r="69" spans="1:8" ht="25.5" hidden="1" customHeight="1">
      <c r="A69" s="189" t="s">
        <v>181</v>
      </c>
      <c r="B69" s="107" t="s">
        <v>164</v>
      </c>
      <c r="C69" s="107" t="s">
        <v>183</v>
      </c>
      <c r="D69" s="107" t="s">
        <v>183</v>
      </c>
      <c r="E69" s="107" t="s">
        <v>261</v>
      </c>
      <c r="F69" s="253" t="s">
        <v>175</v>
      </c>
      <c r="G69" s="211" t="e">
        <f>H69-#REF!</f>
        <v>#REF!</v>
      </c>
      <c r="H69" s="184">
        <v>0</v>
      </c>
    </row>
    <row r="70" spans="1:8">
      <c r="A70" s="189" t="s">
        <v>260</v>
      </c>
      <c r="B70" s="107" t="s">
        <v>164</v>
      </c>
      <c r="C70" s="107" t="s">
        <v>183</v>
      </c>
      <c r="D70" s="107" t="s">
        <v>183</v>
      </c>
      <c r="E70" s="107" t="s">
        <v>297</v>
      </c>
      <c r="F70" s="253"/>
      <c r="G70" s="211"/>
      <c r="H70" s="184">
        <f>H71</f>
        <v>10</v>
      </c>
    </row>
    <row r="71" spans="1:8" ht="25.5">
      <c r="A71" s="189" t="s">
        <v>181</v>
      </c>
      <c r="B71" s="107" t="s">
        <v>164</v>
      </c>
      <c r="C71" s="107" t="s">
        <v>183</v>
      </c>
      <c r="D71" s="107" t="s">
        <v>183</v>
      </c>
      <c r="E71" s="107" t="s">
        <v>297</v>
      </c>
      <c r="F71" s="253" t="s">
        <v>175</v>
      </c>
      <c r="G71" s="211" t="e">
        <f>H71-#REF!</f>
        <v>#REF!</v>
      </c>
      <c r="H71" s="184">
        <v>10</v>
      </c>
    </row>
    <row r="72" spans="1:8">
      <c r="A72" s="237" t="s">
        <v>409</v>
      </c>
      <c r="B72" s="107" t="s">
        <v>164</v>
      </c>
      <c r="C72" s="107" t="s">
        <v>185</v>
      </c>
      <c r="D72" s="107"/>
      <c r="E72" s="107"/>
      <c r="F72" s="253"/>
      <c r="G72" s="211" t="e">
        <f>H72-#REF!</f>
        <v>#REF!</v>
      </c>
      <c r="H72" s="229">
        <f>H73</f>
        <v>230</v>
      </c>
    </row>
    <row r="73" spans="1:8">
      <c r="A73" s="213" t="s">
        <v>186</v>
      </c>
      <c r="B73" s="107" t="s">
        <v>164</v>
      </c>
      <c r="C73" s="107" t="s">
        <v>185</v>
      </c>
      <c r="D73" s="107" t="s">
        <v>165</v>
      </c>
      <c r="E73" s="107"/>
      <c r="F73" s="253"/>
      <c r="G73" s="211" t="e">
        <f>H73-#REF!</f>
        <v>#REF!</v>
      </c>
      <c r="H73" s="184">
        <f>H76+H78+H79+H80</f>
        <v>230</v>
      </c>
    </row>
    <row r="74" spans="1:8">
      <c r="A74" s="189" t="s">
        <v>262</v>
      </c>
      <c r="B74" s="107" t="s">
        <v>164</v>
      </c>
      <c r="C74" s="107" t="s">
        <v>185</v>
      </c>
      <c r="D74" s="107" t="s">
        <v>165</v>
      </c>
      <c r="E74" s="107" t="s">
        <v>238</v>
      </c>
      <c r="F74" s="253"/>
      <c r="G74" s="211"/>
      <c r="H74" s="184">
        <f>H75</f>
        <v>230</v>
      </c>
    </row>
    <row r="75" spans="1:8">
      <c r="A75" s="189" t="s">
        <v>263</v>
      </c>
      <c r="B75" s="107" t="s">
        <v>164</v>
      </c>
      <c r="C75" s="107" t="s">
        <v>185</v>
      </c>
      <c r="D75" s="107" t="s">
        <v>165</v>
      </c>
      <c r="E75" s="107" t="s">
        <v>416</v>
      </c>
      <c r="F75" s="253"/>
      <c r="G75" s="211"/>
      <c r="H75" s="184">
        <f>H76+H78+H79+H80</f>
        <v>230</v>
      </c>
    </row>
    <row r="76" spans="1:8" ht="25.5">
      <c r="A76" s="189" t="s">
        <v>181</v>
      </c>
      <c r="B76" s="107" t="s">
        <v>164</v>
      </c>
      <c r="C76" s="107" t="s">
        <v>185</v>
      </c>
      <c r="D76" s="107" t="s">
        <v>165</v>
      </c>
      <c r="E76" s="107" t="s">
        <v>416</v>
      </c>
      <c r="F76" s="253" t="s">
        <v>175</v>
      </c>
      <c r="G76" s="211" t="e">
        <f>H76-#REF!</f>
        <v>#REF!</v>
      </c>
      <c r="H76" s="184">
        <v>170</v>
      </c>
    </row>
    <row r="77" spans="1:8" ht="12.75" hidden="1" customHeight="1">
      <c r="A77" s="214" t="s">
        <v>258</v>
      </c>
      <c r="B77" s="107" t="s">
        <v>164</v>
      </c>
      <c r="C77" s="107" t="s">
        <v>185</v>
      </c>
      <c r="D77" s="107" t="s">
        <v>165</v>
      </c>
      <c r="E77" s="107" t="s">
        <v>285</v>
      </c>
      <c r="F77" s="253"/>
      <c r="G77" s="211"/>
      <c r="H77" s="184">
        <f>H78+H79+H80</f>
        <v>60</v>
      </c>
    </row>
    <row r="78" spans="1:8" ht="25.5" customHeight="1">
      <c r="A78" s="261" t="s">
        <v>176</v>
      </c>
      <c r="B78" s="107" t="s">
        <v>164</v>
      </c>
      <c r="C78" s="107" t="s">
        <v>185</v>
      </c>
      <c r="D78" s="107" t="s">
        <v>165</v>
      </c>
      <c r="E78" s="107" t="s">
        <v>387</v>
      </c>
      <c r="F78" s="256" t="s">
        <v>177</v>
      </c>
      <c r="G78" s="211"/>
      <c r="H78" s="184">
        <v>20</v>
      </c>
    </row>
    <row r="79" spans="1:8" ht="25.5" customHeight="1">
      <c r="A79" s="261" t="s">
        <v>251</v>
      </c>
      <c r="B79" s="107" t="s">
        <v>164</v>
      </c>
      <c r="C79" s="107" t="s">
        <v>185</v>
      </c>
      <c r="D79" s="107" t="s">
        <v>165</v>
      </c>
      <c r="E79" s="107" t="s">
        <v>387</v>
      </c>
      <c r="F79" s="256" t="s">
        <v>178</v>
      </c>
      <c r="G79" s="211" t="e">
        <f>H79-#REF!</f>
        <v>#REF!</v>
      </c>
      <c r="H79" s="184">
        <v>20</v>
      </c>
    </row>
    <row r="80" spans="1:8">
      <c r="A80" s="261" t="s">
        <v>417</v>
      </c>
      <c r="B80" s="107" t="s">
        <v>164</v>
      </c>
      <c r="C80" s="107" t="s">
        <v>185</v>
      </c>
      <c r="D80" s="107" t="s">
        <v>165</v>
      </c>
      <c r="E80" s="107" t="s">
        <v>387</v>
      </c>
      <c r="F80" s="256" t="s">
        <v>299</v>
      </c>
      <c r="G80" s="211" t="e">
        <f>H80-#REF!</f>
        <v>#REF!</v>
      </c>
      <c r="H80" s="184">
        <v>20</v>
      </c>
    </row>
    <row r="81" spans="1:13" hidden="1">
      <c r="A81" s="189" t="s">
        <v>263</v>
      </c>
      <c r="B81" s="107" t="s">
        <v>164</v>
      </c>
      <c r="C81" s="107" t="s">
        <v>185</v>
      </c>
      <c r="D81" s="107" t="s">
        <v>165</v>
      </c>
      <c r="E81" s="107" t="s">
        <v>264</v>
      </c>
      <c r="F81" s="253"/>
      <c r="G81" s="211" t="e">
        <f>H81-#REF!</f>
        <v>#REF!</v>
      </c>
      <c r="H81" s="184">
        <f>H82</f>
        <v>0</v>
      </c>
    </row>
    <row r="82" spans="1:13" ht="25.5" hidden="1">
      <c r="A82" s="189" t="s">
        <v>181</v>
      </c>
      <c r="B82" s="107" t="s">
        <v>164</v>
      </c>
      <c r="C82" s="107" t="s">
        <v>185</v>
      </c>
      <c r="D82" s="107" t="s">
        <v>165</v>
      </c>
      <c r="E82" s="107" t="s">
        <v>387</v>
      </c>
      <c r="F82" s="253" t="s">
        <v>175</v>
      </c>
      <c r="G82" s="211" t="e">
        <f>H82-#REF!</f>
        <v>#REF!</v>
      </c>
      <c r="H82" s="184"/>
    </row>
    <row r="83" spans="1:13">
      <c r="A83" s="237" t="s">
        <v>187</v>
      </c>
      <c r="B83" s="107" t="s">
        <v>164</v>
      </c>
      <c r="C83" s="107" t="s">
        <v>179</v>
      </c>
      <c r="D83" s="107"/>
      <c r="E83" s="107"/>
      <c r="F83" s="253"/>
      <c r="G83" s="211" t="e">
        <f>H83-#REF!</f>
        <v>#REF!</v>
      </c>
      <c r="H83" s="229">
        <f>H84+H87</f>
        <v>909.68</v>
      </c>
      <c r="M83" s="230">
        <f>9004.27-H99</f>
        <v>0</v>
      </c>
    </row>
    <row r="84" spans="1:13" ht="12.75" hidden="1" customHeight="1">
      <c r="A84" s="213" t="s">
        <v>119</v>
      </c>
      <c r="B84" s="107" t="s">
        <v>164</v>
      </c>
      <c r="C84" s="107" t="s">
        <v>179</v>
      </c>
      <c r="D84" s="107" t="s">
        <v>167</v>
      </c>
      <c r="E84" s="107"/>
      <c r="F84" s="253"/>
      <c r="G84" s="211" t="e">
        <f>H84-#REF!</f>
        <v>#REF!</v>
      </c>
      <c r="H84" s="184">
        <f>H85</f>
        <v>0</v>
      </c>
    </row>
    <row r="85" spans="1:13" ht="25.5" hidden="1" customHeight="1">
      <c r="A85" s="105" t="s">
        <v>265</v>
      </c>
      <c r="B85" s="107" t="s">
        <v>164</v>
      </c>
      <c r="C85" s="107" t="s">
        <v>179</v>
      </c>
      <c r="D85" s="107" t="s">
        <v>167</v>
      </c>
      <c r="E85" s="107" t="s">
        <v>240</v>
      </c>
      <c r="F85" s="253"/>
      <c r="G85" s="211" t="e">
        <f>H85-#REF!</f>
        <v>#REF!</v>
      </c>
      <c r="H85" s="184">
        <f>H86</f>
        <v>0</v>
      </c>
    </row>
    <row r="86" spans="1:13" ht="25.5" hidden="1" customHeight="1">
      <c r="A86" s="189" t="s">
        <v>181</v>
      </c>
      <c r="B86" s="107" t="s">
        <v>164</v>
      </c>
      <c r="C86" s="107" t="s">
        <v>179</v>
      </c>
      <c r="D86" s="107" t="s">
        <v>167</v>
      </c>
      <c r="E86" s="107" t="s">
        <v>240</v>
      </c>
      <c r="F86" s="253" t="s">
        <v>175</v>
      </c>
      <c r="G86" s="211" t="e">
        <f>H86-#REF!</f>
        <v>#REF!</v>
      </c>
      <c r="H86" s="184">
        <v>0</v>
      </c>
    </row>
    <row r="87" spans="1:13" ht="51" hidden="1" customHeight="1">
      <c r="A87" s="213" t="s">
        <v>123</v>
      </c>
      <c r="B87" s="107" t="s">
        <v>164</v>
      </c>
      <c r="C87" s="107" t="s">
        <v>179</v>
      </c>
      <c r="D87" s="107"/>
      <c r="E87" s="107"/>
      <c r="F87" s="253"/>
      <c r="G87" s="211" t="e">
        <f>H87-#REF!</f>
        <v>#REF!</v>
      </c>
      <c r="H87" s="184">
        <f>H89</f>
        <v>909.68</v>
      </c>
    </row>
    <row r="88" spans="1:13" ht="12.75" hidden="1" customHeight="1">
      <c r="A88" s="105" t="s">
        <v>308</v>
      </c>
      <c r="B88" s="107" t="s">
        <v>164</v>
      </c>
      <c r="C88" s="107" t="s">
        <v>179</v>
      </c>
      <c r="D88" s="107" t="s">
        <v>174</v>
      </c>
      <c r="E88" s="107"/>
      <c r="F88" s="253"/>
      <c r="G88" s="211" t="e">
        <f>H88-#REF!</f>
        <v>#REF!</v>
      </c>
      <c r="H88" s="184">
        <f>H89</f>
        <v>909.68</v>
      </c>
    </row>
    <row r="89" spans="1:13" ht="38.25" hidden="1" customHeight="1">
      <c r="A89" s="105" t="s">
        <v>422</v>
      </c>
      <c r="B89" s="107" t="s">
        <v>164</v>
      </c>
      <c r="C89" s="107" t="s">
        <v>179</v>
      </c>
      <c r="D89" s="107" t="s">
        <v>174</v>
      </c>
      <c r="E89" s="107"/>
      <c r="F89" s="253"/>
      <c r="G89" s="211" t="e">
        <f>H89-#REF!</f>
        <v>#REF!</v>
      </c>
      <c r="H89" s="184">
        <f>H90</f>
        <v>909.68</v>
      </c>
    </row>
    <row r="90" spans="1:13" ht="13.5" customHeight="1">
      <c r="A90" s="105" t="s">
        <v>266</v>
      </c>
      <c r="B90" s="107" t="s">
        <v>164</v>
      </c>
      <c r="C90" s="107" t="s">
        <v>179</v>
      </c>
      <c r="D90" s="107" t="s">
        <v>174</v>
      </c>
      <c r="E90" s="107" t="s">
        <v>239</v>
      </c>
      <c r="F90" s="253"/>
      <c r="G90" s="211" t="e">
        <f>H90-#REF!</f>
        <v>#REF!</v>
      </c>
      <c r="H90" s="184">
        <f>H91</f>
        <v>909.68</v>
      </c>
    </row>
    <row r="91" spans="1:13" ht="12.75" hidden="1" customHeight="1">
      <c r="A91" s="214" t="s">
        <v>267</v>
      </c>
      <c r="B91" s="107" t="s">
        <v>164</v>
      </c>
      <c r="C91" s="107" t="s">
        <v>179</v>
      </c>
      <c r="D91" s="107" t="s">
        <v>174</v>
      </c>
      <c r="E91" s="107" t="s">
        <v>268</v>
      </c>
      <c r="F91" s="253"/>
      <c r="G91" s="211" t="e">
        <f>H91-#REF!</f>
        <v>#REF!</v>
      </c>
      <c r="H91" s="184">
        <f>H92+H93</f>
        <v>909.68</v>
      </c>
    </row>
    <row r="92" spans="1:13">
      <c r="A92" s="214" t="s">
        <v>236</v>
      </c>
      <c r="B92" s="107" t="s">
        <v>164</v>
      </c>
      <c r="C92" s="107" t="s">
        <v>179</v>
      </c>
      <c r="D92" s="107" t="s">
        <v>174</v>
      </c>
      <c r="E92" s="107" t="s">
        <v>268</v>
      </c>
      <c r="F92" s="256" t="s">
        <v>180</v>
      </c>
      <c r="G92" s="211" t="e">
        <f>H92-#REF!</f>
        <v>#REF!</v>
      </c>
      <c r="H92" s="184">
        <v>698.68</v>
      </c>
    </row>
    <row r="93" spans="1:13" ht="38.25">
      <c r="A93" s="214" t="s">
        <v>259</v>
      </c>
      <c r="B93" s="107" t="s">
        <v>164</v>
      </c>
      <c r="C93" s="107" t="s">
        <v>179</v>
      </c>
      <c r="D93" s="107" t="s">
        <v>174</v>
      </c>
      <c r="E93" s="107" t="s">
        <v>268</v>
      </c>
      <c r="F93" s="256" t="s">
        <v>237</v>
      </c>
      <c r="G93" s="211" t="e">
        <f>H93-#REF!</f>
        <v>#REF!</v>
      </c>
      <c r="H93" s="184">
        <v>211</v>
      </c>
    </row>
    <row r="94" spans="1:13" ht="51" hidden="1" customHeight="1">
      <c r="A94" s="82" t="s">
        <v>308</v>
      </c>
      <c r="B94" s="107" t="s">
        <v>164</v>
      </c>
      <c r="C94" s="107" t="s">
        <v>179</v>
      </c>
      <c r="D94" s="107" t="s">
        <v>174</v>
      </c>
      <c r="E94" s="107"/>
      <c r="F94" s="256"/>
      <c r="G94" s="211" t="e">
        <f>H94-#REF!</f>
        <v>#REF!</v>
      </c>
      <c r="H94" s="184">
        <f>H95+H96</f>
        <v>0</v>
      </c>
    </row>
    <row r="95" spans="1:13" ht="12.75" hidden="1" customHeight="1">
      <c r="A95" s="109" t="s">
        <v>236</v>
      </c>
      <c r="B95" s="107" t="s">
        <v>164</v>
      </c>
      <c r="C95" s="107" t="s">
        <v>179</v>
      </c>
      <c r="D95" s="107" t="s">
        <v>174</v>
      </c>
      <c r="E95" s="107" t="s">
        <v>310</v>
      </c>
      <c r="F95" s="256" t="s">
        <v>180</v>
      </c>
      <c r="G95" s="211" t="e">
        <f>H95-#REF!</f>
        <v>#REF!</v>
      </c>
      <c r="H95" s="184"/>
    </row>
    <row r="96" spans="1:13" ht="38.25" hidden="1" customHeight="1">
      <c r="A96" s="109" t="s">
        <v>259</v>
      </c>
      <c r="B96" s="107" t="s">
        <v>164</v>
      </c>
      <c r="C96" s="107" t="s">
        <v>179</v>
      </c>
      <c r="D96" s="107" t="s">
        <v>174</v>
      </c>
      <c r="E96" s="107" t="s">
        <v>310</v>
      </c>
      <c r="F96" s="256" t="s">
        <v>237</v>
      </c>
      <c r="G96" s="211" t="e">
        <f>H96-#REF!</f>
        <v>#REF!</v>
      </c>
      <c r="H96" s="184"/>
    </row>
    <row r="97" spans="1:8">
      <c r="A97" s="105" t="s">
        <v>188</v>
      </c>
      <c r="B97" s="107" t="s">
        <v>164</v>
      </c>
      <c r="C97" s="107" t="s">
        <v>189</v>
      </c>
      <c r="D97" s="107" t="s">
        <v>189</v>
      </c>
      <c r="E97" s="107" t="s">
        <v>309</v>
      </c>
      <c r="F97" s="253" t="s">
        <v>168</v>
      </c>
      <c r="G97" s="211" t="e">
        <f>H97-#REF!</f>
        <v>#REF!</v>
      </c>
      <c r="H97" s="184"/>
    </row>
    <row r="98" spans="1:8" hidden="1">
      <c r="A98" s="105" t="s">
        <v>188</v>
      </c>
      <c r="B98" s="105"/>
      <c r="C98" s="107"/>
      <c r="D98" s="107"/>
      <c r="E98" s="107"/>
      <c r="F98" s="253"/>
      <c r="G98" s="211" t="e">
        <f>H98-#REF!</f>
        <v>#REF!</v>
      </c>
      <c r="H98" s="184"/>
    </row>
    <row r="99" spans="1:8">
      <c r="A99" s="248" t="s">
        <v>37</v>
      </c>
      <c r="B99" s="248"/>
      <c r="C99" s="248"/>
      <c r="D99" s="248"/>
      <c r="E99" s="248"/>
      <c r="F99" s="248"/>
      <c r="G99" s="211" t="e">
        <f>H99-#REF!</f>
        <v>#REF!</v>
      </c>
      <c r="H99" s="184">
        <f>H83+H72+H61+H43+H8+H57+H49</f>
        <v>9004.2699999999986</v>
      </c>
    </row>
  </sheetData>
  <mergeCells count="3">
    <mergeCell ref="J1:K1"/>
    <mergeCell ref="A3:H3"/>
    <mergeCell ref="E1:I1"/>
  </mergeCells>
  <pageMargins left="1.1417322834645669" right="0.19685039370078741" top="0.59055118110236227" bottom="0.27559055118110237" header="0.31496062992125984" footer="0.31496062992125984"/>
  <pageSetup paperSize="9" scale="7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Лист1</vt:lpstr>
      <vt:lpstr>'Приложение 1'!Область_печати</vt:lpstr>
      <vt:lpstr>'Приложение 10'!Область_печати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2020-01-17T03:17:20Z</cp:lastPrinted>
  <dcterms:created xsi:type="dcterms:W3CDTF">2007-09-12T09:25:25Z</dcterms:created>
  <dcterms:modified xsi:type="dcterms:W3CDTF">2020-01-17T04:00:03Z</dcterms:modified>
</cp:coreProperties>
</file>