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2120" windowHeight="7875" tabRatio="803" activeTab="6"/>
  </bookViews>
  <sheets>
    <sheet name="2" sheetId="17" r:id="rId1"/>
    <sheet name="3" sheetId="15" r:id="rId2"/>
    <sheet name="4" sheetId="18" r:id="rId3"/>
    <sheet name="5" sheetId="20" r:id="rId4"/>
    <sheet name="6" sheetId="51" r:id="rId5"/>
    <sheet name="7" sheetId="55" r:id="rId6"/>
    <sheet name="8" sheetId="52" r:id="rId7"/>
  </sheets>
  <definedNames>
    <definedName name="_Toc105952697" localSheetId="3">'5'!#REF!</definedName>
    <definedName name="_Toc105952698" localSheetId="3">'5'!#REF!</definedName>
    <definedName name="_xlnm._FilterDatabase" localSheetId="4" hidden="1">'6'!$A$6:$O$91</definedName>
    <definedName name="_xlnm._FilterDatabase" localSheetId="5" hidden="1">'7'!$A$6:$N$91</definedName>
    <definedName name="_xlnm.Print_Area" localSheetId="0">'2'!$A$1:$C$59</definedName>
    <definedName name="_xlnm.Print_Area" localSheetId="1">'3'!$A$1:$C$8</definedName>
    <definedName name="_xlnm.Print_Area" localSheetId="2">'4'!$A$1:$F$36</definedName>
    <definedName name="_xlnm.Print_Area" localSheetId="3">'5'!$A$1:$C$64</definedName>
    <definedName name="_xlnm.Print_Area" localSheetId="4">'6'!$A$1:$L$90</definedName>
    <definedName name="_xlnm.Print_Area" localSheetId="5">'7'!$A$1:$K$90</definedName>
    <definedName name="_xlnm.Print_Area">#REF!</definedName>
    <definedName name="п" localSheetId="4">#REF!</definedName>
    <definedName name="п" localSheetId="5">#REF!</definedName>
    <definedName name="п">#REF!</definedName>
    <definedName name="пр" localSheetId="5">#REF!</definedName>
    <definedName name="пр">#REF!</definedName>
    <definedName name="приложение8" localSheetId="4">#REF!</definedName>
    <definedName name="приложение8" localSheetId="5">#REF!</definedName>
    <definedName name="приложение8">#REF!</definedName>
  </definedNames>
  <calcPr calcId="125725"/>
</workbook>
</file>

<file path=xl/calcChain.xml><?xml version="1.0" encoding="utf-8"?>
<calcChain xmlns="http://schemas.openxmlformats.org/spreadsheetml/2006/main">
  <c r="E10" i="52"/>
  <c r="K73" i="55"/>
  <c r="L73" i="51"/>
  <c r="F31" i="18"/>
  <c r="K44" i="55"/>
  <c r="K47"/>
  <c r="K48"/>
  <c r="L44" i="51"/>
  <c r="L47"/>
  <c r="L68"/>
  <c r="K45" i="55"/>
  <c r="L48" i="51"/>
  <c r="C15" i="20"/>
  <c r="L57" i="51" l="1"/>
  <c r="L59"/>
  <c r="F20" i="18"/>
  <c r="E19" i="52"/>
  <c r="K63" i="55"/>
  <c r="K34" i="51"/>
  <c r="L33"/>
  <c r="K43"/>
  <c r="K54"/>
  <c r="C19" i="52" l="1"/>
  <c r="K71" i="51"/>
  <c r="J71" i="55"/>
  <c r="K68"/>
  <c r="K64" i="51" l="1"/>
  <c r="J59"/>
  <c r="F23" i="18" l="1"/>
  <c r="D23"/>
  <c r="D19" i="52"/>
  <c r="D18"/>
  <c r="D17"/>
  <c r="D16"/>
  <c r="D15"/>
  <c r="D14"/>
  <c r="D13"/>
  <c r="D12"/>
  <c r="D11"/>
  <c r="D10"/>
  <c r="D9"/>
  <c r="I85" i="55"/>
  <c r="I82"/>
  <c r="I81" s="1"/>
  <c r="I80" s="1"/>
  <c r="I76"/>
  <c r="I75" s="1"/>
  <c r="I72"/>
  <c r="I68"/>
  <c r="I63"/>
  <c r="I60"/>
  <c r="I59" s="1"/>
  <c r="I54"/>
  <c r="I53" s="1"/>
  <c r="I40"/>
  <c r="I39" s="1"/>
  <c r="I35"/>
  <c r="I33"/>
  <c r="I32" s="1"/>
  <c r="I26"/>
  <c r="I23"/>
  <c r="I17"/>
  <c r="I16" s="1"/>
  <c r="I11"/>
  <c r="I10"/>
  <c r="I9" s="1"/>
  <c r="J89"/>
  <c r="J88"/>
  <c r="J87"/>
  <c r="J86"/>
  <c r="J84"/>
  <c r="J83"/>
  <c r="J77"/>
  <c r="J73"/>
  <c r="J70"/>
  <c r="J69"/>
  <c r="J64"/>
  <c r="J62"/>
  <c r="J61"/>
  <c r="J55"/>
  <c r="J52"/>
  <c r="J43"/>
  <c r="J42"/>
  <c r="J41"/>
  <c r="J37"/>
  <c r="J36"/>
  <c r="J34"/>
  <c r="J31"/>
  <c r="J30"/>
  <c r="J29"/>
  <c r="J28"/>
  <c r="J27"/>
  <c r="J25"/>
  <c r="J24"/>
  <c r="J19"/>
  <c r="J18"/>
  <c r="J13"/>
  <c r="J12"/>
  <c r="K85"/>
  <c r="K35"/>
  <c r="K7" s="1"/>
  <c r="K89" i="51"/>
  <c r="K88"/>
  <c r="K87"/>
  <c r="K86"/>
  <c r="K84"/>
  <c r="K83"/>
  <c r="K77"/>
  <c r="K73"/>
  <c r="K70"/>
  <c r="K63"/>
  <c r="K61"/>
  <c r="K60"/>
  <c r="K42"/>
  <c r="K41"/>
  <c r="K37"/>
  <c r="K36"/>
  <c r="K31"/>
  <c r="K30"/>
  <c r="K29"/>
  <c r="K28"/>
  <c r="K27"/>
  <c r="K25"/>
  <c r="K24"/>
  <c r="K19"/>
  <c r="K18"/>
  <c r="K13"/>
  <c r="K12"/>
  <c r="J85"/>
  <c r="L85"/>
  <c r="C53" i="20" s="1"/>
  <c r="J35" i="51"/>
  <c r="L35"/>
  <c r="J82"/>
  <c r="J81" s="1"/>
  <c r="J80" s="1"/>
  <c r="J76"/>
  <c r="J75" s="1"/>
  <c r="J72"/>
  <c r="J67" s="1"/>
  <c r="J68"/>
  <c r="J62"/>
  <c r="J53"/>
  <c r="J40"/>
  <c r="J33"/>
  <c r="J26"/>
  <c r="J23"/>
  <c r="J17"/>
  <c r="J11"/>
  <c r="J10"/>
  <c r="E32" i="18"/>
  <c r="E31"/>
  <c r="E30"/>
  <c r="E29"/>
  <c r="E28"/>
  <c r="E24"/>
  <c r="E23"/>
  <c r="E21"/>
  <c r="E19"/>
  <c r="E18"/>
  <c r="E15"/>
  <c r="E14"/>
  <c r="E13"/>
  <c r="E11"/>
  <c r="E9"/>
  <c r="E8"/>
  <c r="D27"/>
  <c r="D26" s="1"/>
  <c r="D25" s="1"/>
  <c r="D20"/>
  <c r="D17"/>
  <c r="D12"/>
  <c r="D10"/>
  <c r="J35" i="55" l="1"/>
  <c r="I78"/>
  <c r="I74" s="1"/>
  <c r="I79"/>
  <c r="J32" i="51"/>
  <c r="K33"/>
  <c r="J85" i="55"/>
  <c r="J79" i="51"/>
  <c r="J78"/>
  <c r="J74" s="1"/>
  <c r="J52"/>
  <c r="J51" s="1"/>
  <c r="J50" s="1"/>
  <c r="K53"/>
  <c r="I67" i="55"/>
  <c r="I66" s="1"/>
  <c r="I58"/>
  <c r="I51"/>
  <c r="I38"/>
  <c r="I22"/>
  <c r="I21" s="1"/>
  <c r="I15"/>
  <c r="I8"/>
  <c r="J58" i="51"/>
  <c r="J39"/>
  <c r="J22"/>
  <c r="J16"/>
  <c r="J15" s="1"/>
  <c r="J9"/>
  <c r="D16" i="18"/>
  <c r="D7"/>
  <c r="K85" i="51"/>
  <c r="K35"/>
  <c r="C12" i="20"/>
  <c r="H70" i="55"/>
  <c r="H69"/>
  <c r="I70" i="51"/>
  <c r="I69"/>
  <c r="I68"/>
  <c r="H52" i="55"/>
  <c r="E20" i="18"/>
  <c r="F17"/>
  <c r="E17" s="1"/>
  <c r="H68" i="55" l="1"/>
  <c r="J68"/>
  <c r="I65"/>
  <c r="I57"/>
  <c r="I20"/>
  <c r="I14"/>
  <c r="J66" i="51"/>
  <c r="J57"/>
  <c r="J38"/>
  <c r="J21"/>
  <c r="J14"/>
  <c r="J8"/>
  <c r="D6" i="18"/>
  <c r="D33" s="1"/>
  <c r="H89" i="55"/>
  <c r="H88"/>
  <c r="H84"/>
  <c r="H83"/>
  <c r="K82"/>
  <c r="G79"/>
  <c r="G78" s="1"/>
  <c r="F79"/>
  <c r="F78" s="1"/>
  <c r="G77"/>
  <c r="H77" s="1"/>
  <c r="K76"/>
  <c r="F76"/>
  <c r="F75" s="1"/>
  <c r="H73"/>
  <c r="K72"/>
  <c r="J72" s="1"/>
  <c r="G66"/>
  <c r="F66"/>
  <c r="G65"/>
  <c r="F65"/>
  <c r="H64"/>
  <c r="H62"/>
  <c r="H61"/>
  <c r="K60"/>
  <c r="G57"/>
  <c r="F57"/>
  <c r="F56" s="1"/>
  <c r="G56"/>
  <c r="H55"/>
  <c r="K54"/>
  <c r="G53"/>
  <c r="G51" s="1"/>
  <c r="F53"/>
  <c r="F51" s="1"/>
  <c r="H43"/>
  <c r="H42"/>
  <c r="H41"/>
  <c r="K40"/>
  <c r="G39"/>
  <c r="G38" s="1"/>
  <c r="F39"/>
  <c r="F38" s="1"/>
  <c r="H34"/>
  <c r="K33"/>
  <c r="F32"/>
  <c r="H31"/>
  <c r="H30"/>
  <c r="H29"/>
  <c r="H28"/>
  <c r="H27"/>
  <c r="K26"/>
  <c r="H25"/>
  <c r="H24"/>
  <c r="K23"/>
  <c r="G20"/>
  <c r="F20"/>
  <c r="K17"/>
  <c r="H14"/>
  <c r="G14"/>
  <c r="H13"/>
  <c r="H12"/>
  <c r="K11"/>
  <c r="K10"/>
  <c r="F10"/>
  <c r="F9" s="1"/>
  <c r="F8" s="1"/>
  <c r="F7" s="1"/>
  <c r="G9"/>
  <c r="C54" i="20"/>
  <c r="L82" i="51"/>
  <c r="K82" s="1"/>
  <c r="L76"/>
  <c r="L72"/>
  <c r="K72" s="1"/>
  <c r="L62"/>
  <c r="K62" s="1"/>
  <c r="L40"/>
  <c r="K40" s="1"/>
  <c r="H19" i="52"/>
  <c r="G19"/>
  <c r="G18"/>
  <c r="G17"/>
  <c r="I15"/>
  <c r="I14"/>
  <c r="I16" s="1"/>
  <c r="K75" i="55" l="1"/>
  <c r="J75" s="1"/>
  <c r="J76"/>
  <c r="H82"/>
  <c r="J82"/>
  <c r="L75" i="51"/>
  <c r="K76"/>
  <c r="K59"/>
  <c r="H63" i="55"/>
  <c r="J63"/>
  <c r="H60"/>
  <c r="J60"/>
  <c r="K53"/>
  <c r="J53" s="1"/>
  <c r="J54"/>
  <c r="H40"/>
  <c r="J40"/>
  <c r="H33"/>
  <c r="J33"/>
  <c r="H26"/>
  <c r="J26"/>
  <c r="H23"/>
  <c r="J23"/>
  <c r="K16"/>
  <c r="J17"/>
  <c r="H10"/>
  <c r="J10"/>
  <c r="H11"/>
  <c r="J11"/>
  <c r="I56"/>
  <c r="I7"/>
  <c r="J65" i="51"/>
  <c r="J56"/>
  <c r="J20"/>
  <c r="J7" s="1"/>
  <c r="L67"/>
  <c r="H72" i="55"/>
  <c r="K67"/>
  <c r="J67" s="1"/>
  <c r="F74"/>
  <c r="F90" s="1"/>
  <c r="H54"/>
  <c r="K32"/>
  <c r="K59"/>
  <c r="K22"/>
  <c r="J22" s="1"/>
  <c r="G76"/>
  <c r="G75" s="1"/>
  <c r="G74" s="1"/>
  <c r="K9"/>
  <c r="J9" s="1"/>
  <c r="G7"/>
  <c r="K39"/>
  <c r="J39" s="1"/>
  <c r="K81"/>
  <c r="J81" s="1"/>
  <c r="L32" i="51"/>
  <c r="L23"/>
  <c r="L26"/>
  <c r="L17"/>
  <c r="I14"/>
  <c r="H14"/>
  <c r="I89"/>
  <c r="I88"/>
  <c r="I84"/>
  <c r="I83"/>
  <c r="I82"/>
  <c r="H79"/>
  <c r="H78" s="1"/>
  <c r="G79"/>
  <c r="G78" s="1"/>
  <c r="H77"/>
  <c r="I77" s="1"/>
  <c r="G76"/>
  <c r="G75" s="1"/>
  <c r="I73"/>
  <c r="I72"/>
  <c r="G66"/>
  <c r="G65" s="1"/>
  <c r="H66"/>
  <c r="H65" s="1"/>
  <c r="I63"/>
  <c r="I62"/>
  <c r="I61"/>
  <c r="I60"/>
  <c r="I59"/>
  <c r="H56"/>
  <c r="H55" s="1"/>
  <c r="G56"/>
  <c r="G55" s="1"/>
  <c r="I54"/>
  <c r="G52"/>
  <c r="G50" s="1"/>
  <c r="I43"/>
  <c r="I42"/>
  <c r="I41"/>
  <c r="I40"/>
  <c r="G39"/>
  <c r="G38" s="1"/>
  <c r="H39"/>
  <c r="H38" s="1"/>
  <c r="I34"/>
  <c r="G32"/>
  <c r="I31"/>
  <c r="I30"/>
  <c r="I29"/>
  <c r="I28"/>
  <c r="I27"/>
  <c r="I25"/>
  <c r="I24"/>
  <c r="H20"/>
  <c r="G20"/>
  <c r="I13"/>
  <c r="I12"/>
  <c r="L11"/>
  <c r="L10"/>
  <c r="G10"/>
  <c r="G9" s="1"/>
  <c r="G8" s="1"/>
  <c r="H9"/>
  <c r="H53" i="55" l="1"/>
  <c r="I90"/>
  <c r="C49" i="20"/>
  <c r="K75" i="51"/>
  <c r="I53"/>
  <c r="H59" i="55"/>
  <c r="J59"/>
  <c r="K51"/>
  <c r="H51" s="1"/>
  <c r="H32"/>
  <c r="J32"/>
  <c r="K15"/>
  <c r="J16"/>
  <c r="L66" i="51"/>
  <c r="K67"/>
  <c r="K57"/>
  <c r="K58"/>
  <c r="C11" i="20"/>
  <c r="K32" i="51"/>
  <c r="I26"/>
  <c r="K26"/>
  <c r="I23"/>
  <c r="K23"/>
  <c r="L16"/>
  <c r="K17"/>
  <c r="I10"/>
  <c r="K10"/>
  <c r="I11"/>
  <c r="K11"/>
  <c r="J55"/>
  <c r="J90" s="1"/>
  <c r="G90" i="55"/>
  <c r="G92" s="1"/>
  <c r="K58"/>
  <c r="H58" s="1"/>
  <c r="I33" i="51"/>
  <c r="I58"/>
  <c r="H76" i="55"/>
  <c r="K66"/>
  <c r="J66" s="1"/>
  <c r="H67"/>
  <c r="H76" i="51"/>
  <c r="H75" s="1"/>
  <c r="I75" s="1"/>
  <c r="H75" i="55"/>
  <c r="H81"/>
  <c r="K80"/>
  <c r="J80" s="1"/>
  <c r="H39"/>
  <c r="K38"/>
  <c r="H9"/>
  <c r="K8"/>
  <c r="J8" s="1"/>
  <c r="H22"/>
  <c r="K21"/>
  <c r="J21" s="1"/>
  <c r="L22" i="51"/>
  <c r="I32"/>
  <c r="L9"/>
  <c r="G7"/>
  <c r="L52"/>
  <c r="L51" s="1"/>
  <c r="H7"/>
  <c r="L39"/>
  <c r="K39" s="1"/>
  <c r="L81"/>
  <c r="G74"/>
  <c r="G90" s="1"/>
  <c r="K66" l="1"/>
  <c r="C40" i="20"/>
  <c r="I51" i="51"/>
  <c r="L50"/>
  <c r="J51" i="55"/>
  <c r="L56" i="51"/>
  <c r="K56" s="1"/>
  <c r="C37" i="20"/>
  <c r="K52" i="51"/>
  <c r="K51" s="1"/>
  <c r="K50" s="1"/>
  <c r="I76"/>
  <c r="L80"/>
  <c r="K81"/>
  <c r="H74"/>
  <c r="K57" i="55"/>
  <c r="J57" s="1"/>
  <c r="J58"/>
  <c r="H38"/>
  <c r="J38"/>
  <c r="K14"/>
  <c r="J14" s="1"/>
  <c r="J15"/>
  <c r="L65" i="51"/>
  <c r="L21"/>
  <c r="K22"/>
  <c r="L15"/>
  <c r="K16"/>
  <c r="L8"/>
  <c r="C8" i="20" s="1"/>
  <c r="K9" i="51"/>
  <c r="L38"/>
  <c r="C14" i="20"/>
  <c r="H66" i="55"/>
  <c r="K65"/>
  <c r="H21"/>
  <c r="K20"/>
  <c r="H57"/>
  <c r="H8"/>
  <c r="H80"/>
  <c r="K79"/>
  <c r="K78"/>
  <c r="J78" s="1"/>
  <c r="I57" i="51"/>
  <c r="H52"/>
  <c r="H50" s="1"/>
  <c r="I39"/>
  <c r="I22"/>
  <c r="I81"/>
  <c r="I67"/>
  <c r="I9"/>
  <c r="L55" l="1"/>
  <c r="C33" i="20" s="1"/>
  <c r="H79" i="55"/>
  <c r="J79"/>
  <c r="I50" i="51"/>
  <c r="L79"/>
  <c r="K80"/>
  <c r="C29" i="20"/>
  <c r="C26"/>
  <c r="I8" i="51"/>
  <c r="H65" i="55"/>
  <c r="J65"/>
  <c r="K56"/>
  <c r="H56" s="1"/>
  <c r="H20"/>
  <c r="J20"/>
  <c r="C39" i="20"/>
  <c r="K65" i="51"/>
  <c r="K55"/>
  <c r="C13" i="20"/>
  <c r="K38" i="51"/>
  <c r="L20"/>
  <c r="K21"/>
  <c r="L14"/>
  <c r="K15"/>
  <c r="K8"/>
  <c r="I38"/>
  <c r="H78" i="55"/>
  <c r="K74"/>
  <c r="K90" s="1"/>
  <c r="I56" i="51"/>
  <c r="I55"/>
  <c r="I52"/>
  <c r="I80"/>
  <c r="L78"/>
  <c r="K78" s="1"/>
  <c r="I21"/>
  <c r="I66"/>
  <c r="I65"/>
  <c r="H74" i="55" l="1"/>
  <c r="J74"/>
  <c r="I79" i="51"/>
  <c r="K79"/>
  <c r="J56" i="55"/>
  <c r="H7"/>
  <c r="J90"/>
  <c r="J7"/>
  <c r="C10" i="20"/>
  <c r="K20" i="51"/>
  <c r="L7"/>
  <c r="C9" i="20"/>
  <c r="K14" i="51"/>
  <c r="C52" i="20"/>
  <c r="L74" i="51"/>
  <c r="H90"/>
  <c r="H92" s="1"/>
  <c r="I20"/>
  <c r="I78"/>
  <c r="L90" l="1"/>
  <c r="I74"/>
  <c r="K74"/>
  <c r="H90" i="55"/>
  <c r="K7" i="51"/>
  <c r="C7" i="20"/>
  <c r="C48"/>
  <c r="I7" i="51"/>
  <c r="C64" i="20" l="1"/>
  <c r="I90" i="51"/>
  <c r="K90"/>
  <c r="G12" i="18" l="1"/>
  <c r="F12"/>
  <c r="E12" s="1"/>
  <c r="G7"/>
  <c r="G10"/>
  <c r="G16"/>
  <c r="G27"/>
  <c r="G26" s="1"/>
  <c r="F10"/>
  <c r="E10" s="1"/>
  <c r="F16"/>
  <c r="E16" s="1"/>
  <c r="F27"/>
  <c r="E27" s="1"/>
  <c r="F7" l="1"/>
  <c r="E7" s="1"/>
  <c r="F26"/>
  <c r="G6"/>
  <c r="G33" s="1"/>
  <c r="F25" l="1"/>
  <c r="E25" s="1"/>
  <c r="E26"/>
  <c r="F6"/>
  <c r="E6" s="1"/>
  <c r="C21" i="20" l="1"/>
  <c r="C20" s="1"/>
  <c r="F33" i="18"/>
  <c r="E33" s="1"/>
</calcChain>
</file>

<file path=xl/comments1.xml><?xml version="1.0" encoding="utf-8"?>
<comments xmlns="http://schemas.openxmlformats.org/spreadsheetml/2006/main">
  <authors>
    <author>telengit-s</author>
  </authors>
  <commentLis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L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comments2.xml><?xml version="1.0" encoding="utf-8"?>
<comments xmlns="http://schemas.openxmlformats.org/spreadsheetml/2006/main">
  <authors>
    <author>telengit-s</author>
  </authors>
  <commentList>
    <comment ref="G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K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sharedStrings.xml><?xml version="1.0" encoding="utf-8"?>
<sst xmlns="http://schemas.openxmlformats.org/spreadsheetml/2006/main" count="1092" uniqueCount="419">
  <si>
    <t>Код главы</t>
  </si>
  <si>
    <t>Код группы, подгруппы, статьи и вида источников</t>
  </si>
  <si>
    <t>Наименование</t>
  </si>
  <si>
    <t>Код доходов</t>
  </si>
  <si>
    <t>Наименование доходов</t>
  </si>
  <si>
    <t>Код  главы администратора</t>
  </si>
  <si>
    <t>Наименование  доходов</t>
  </si>
  <si>
    <t>Код главы администратора*</t>
  </si>
  <si>
    <t>Код бюджетной классификации Российской Федерации</t>
  </si>
  <si>
    <t>Изменения (+;-)</t>
  </si>
  <si>
    <t>1 00 00000 00 0000 000</t>
  </si>
  <si>
    <t>НАЛОГОВЫЕ И НЕНАЛОГОВЫЕ ДОХОДЫ</t>
  </si>
  <si>
    <t>НАЛОГОВЫЕ ДОХОДЫ</t>
  </si>
  <si>
    <t>1 01 02000 01 0000 110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</si>
  <si>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</si>
  <si>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</si>
  <si>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</si>
  <si>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</si>
  <si>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</si>
  <si>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</si>
  <si>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</si>
  <si>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</si>
  <si>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1 08 00000 00 0000 000</t>
  </si>
  <si>
    <t>Государственная пошлина</t>
  </si>
  <si>
    <t xml:space="preserve"> 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</si>
  <si>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</si>
  <si>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</si>
  <si>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1 13 00000 00 0000 000</t>
  </si>
  <si>
    <t>Доходы от оказания платных услуг и компенсации затрат государства</t>
  </si>
  <si>
    <t>2 00 00000 00 0000 000</t>
  </si>
  <si>
    <t>Безвозмездные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</si>
  <si>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</si>
  <si>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</si>
  <si>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>Всего доходов</t>
  </si>
  <si>
    <t>ВСЕГО РАСХОДОВ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</si>
  <si>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</si>
  <si>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</si>
  <si>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</si>
  <si>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Социальное обслуживание населения</t>
  </si>
  <si>
    <t>СОЦИАЛЬНАЯ ПОЛИТИКА</t>
  </si>
  <si>
    <t>Периодическая печать и издательства</t>
  </si>
  <si>
    <t>Культура</t>
  </si>
  <si>
    <t>Другие вопросы в области образования</t>
  </si>
  <si>
    <t>Молодежная политика и оздоровление детей</t>
  </si>
  <si>
    <t>Профессиональная подготовка, переподготовка и повышение квалификации</t>
  </si>
  <si>
    <t>Общее образование</t>
  </si>
  <si>
    <t>Дошкольное образование</t>
  </si>
  <si>
    <t>ОБРАЗОВАНИЕ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</si>
  <si>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</si>
  <si>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</si>
  <si>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</si>
  <si>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</si>
  <si>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</si>
  <si>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</si>
  <si>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Сельское хозяйство и рыболовство</t>
  </si>
  <si>
    <t>НАЦИОНАЛЬНАЯ ЭКОНОМИКА</t>
  </si>
  <si>
    <t>Обеспечение пожарной безопасности</t>
  </si>
  <si>
    <t>НАЦИОНАЛЬНАЯ БЕЗОПАСНОСТЬ И ПРАВООХРАНИТЕЛЬНАЯ ДЕЯТЕЛЬНОСТЬ</t>
  </si>
  <si>
    <t>НАЦИОНАЛЬНАЯ ОБОРОНА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</si>
  <si>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</si>
  <si>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</si>
  <si>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</si>
  <si>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</si>
  <si>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</si>
  <si>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Наименование показателя</t>
  </si>
  <si>
    <t>Наименование показателей</t>
  </si>
  <si>
    <t>3</t>
  </si>
  <si>
    <t>4</t>
  </si>
  <si>
    <t>5</t>
  </si>
  <si>
    <t>6</t>
  </si>
  <si>
    <t>0100</t>
  </si>
  <si>
    <t>0103</t>
  </si>
  <si>
    <t>0104</t>
  </si>
  <si>
    <t>0200</t>
  </si>
  <si>
    <t>Мобилизационная и вневойсковая подготовка</t>
  </si>
  <si>
    <t>0203</t>
  </si>
  <si>
    <t>0300</t>
  </si>
  <si>
    <t>0309</t>
  </si>
  <si>
    <t>0310</t>
  </si>
  <si>
    <t>0400</t>
  </si>
  <si>
    <t>0405</t>
  </si>
  <si>
    <t>Лесное хозяйство</t>
  </si>
  <si>
    <t>0407</t>
  </si>
  <si>
    <t>Дорожное хозяйство (дорожные фонды)</t>
  </si>
  <si>
    <t>0409</t>
  </si>
  <si>
    <t>Связь и информатика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</si>
  <si>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</si>
  <si>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</si>
  <si>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</si>
  <si>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</si>
  <si>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</si>
  <si>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</si>
  <si>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</si>
  <si>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</si>
  <si>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</si>
  <si>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</si>
  <si>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</si>
  <si>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0700</t>
  </si>
  <si>
    <t>0701</t>
  </si>
  <si>
    <t>0702</t>
  </si>
  <si>
    <t>0705</t>
  </si>
  <si>
    <t>0707</t>
  </si>
  <si>
    <t>0709</t>
  </si>
  <si>
    <t>0800</t>
  </si>
  <si>
    <t>0801</t>
  </si>
  <si>
    <t>0804</t>
  </si>
  <si>
    <t>1000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</si>
  <si>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</si>
  <si>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</si>
  <si>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</si>
  <si>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</si>
  <si>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</si>
  <si>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</si>
  <si>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</si>
  <si>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Физическая культура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</si>
  <si>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</si>
  <si>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</si>
  <si>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</si>
  <si>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</si>
  <si>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</si>
  <si>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</si>
  <si>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</si>
  <si>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</si>
  <si>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1202</t>
  </si>
  <si>
    <t>ОБСЛУЖИВАНИЕ ГОСУДАРСТВЕННОГО И МУНИЦИПАЛЬНОГО ДОЛГА</t>
  </si>
  <si>
    <t>1300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</si>
  <si>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</si>
  <si>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</si>
  <si>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</si>
  <si>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</si>
  <si>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</si>
  <si>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</si>
  <si>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1403</t>
  </si>
  <si>
    <t>0102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</si>
  <si>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</si>
  <si>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КУЛЬТУРА, КИНЕМАТОГРАФИЯ</t>
  </si>
  <si>
    <t>Другие вопросы в области культуры, кинематографии</t>
  </si>
  <si>
    <t>Пенсии, пособия, выплачиваемые организациями сектора государственного управления</t>
  </si>
  <si>
    <t>Телевидение и радиовещание</t>
  </si>
  <si>
    <t>1201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</si>
  <si>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</si>
  <si>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</si>
  <si>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</si>
  <si>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(тыс. рублей)</t>
  </si>
  <si>
    <t>1 06 01000 00 0000 110</t>
  </si>
  <si>
    <t>1 06 06000 00 0000 110</t>
  </si>
  <si>
    <t xml:space="preserve">1 17 05000 00 0000 180  </t>
  </si>
  <si>
    <t xml:space="preserve">Прочие неналоговые доходы  </t>
  </si>
  <si>
    <t xml:space="preserve">2 07 00000 00 0000 180  </t>
  </si>
  <si>
    <t xml:space="preserve">Прочие безвозмездные поступления  </t>
  </si>
  <si>
    <t>1 03 02000 01 0000 110</t>
  </si>
  <si>
    <t>Дотации бюджетам субъектов Российской Федерации и муниципальных образований</t>
  </si>
  <si>
    <t>Субсидии бюджетам бюджетной системы Российской Федерации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</si>
  <si>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</si>
  <si>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</si>
  <si>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Раздел, подраздел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</si>
  <si>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</si>
  <si>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</si>
  <si>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</si>
  <si>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</si>
  <si>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</si>
  <si>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801</t>
  </si>
  <si>
    <t>01</t>
  </si>
  <si>
    <t xml:space="preserve">Функционирование высшего должностного лица субъекта Российской Федерации и муниципального образования
</t>
  </si>
  <si>
    <t>02</t>
  </si>
  <si>
    <t>999</t>
  </si>
  <si>
    <t>121</t>
  </si>
  <si>
    <t xml:space="preserve">Высшее должностное лицо </t>
  </si>
  <si>
    <t xml:space="preserve">01 </t>
  </si>
  <si>
    <t>03</t>
  </si>
  <si>
    <t>122</t>
  </si>
  <si>
    <t>04</t>
  </si>
  <si>
    <t>05</t>
  </si>
  <si>
    <t>244</t>
  </si>
  <si>
    <t>Уплата налога на имущество организаций и земельного налога</t>
  </si>
  <si>
    <t>851</t>
  </si>
  <si>
    <t>852</t>
  </si>
  <si>
    <t>11</t>
  </si>
  <si>
    <t>111</t>
  </si>
  <si>
    <t>Прочая закупка товаров, работ и услуг для обеспечения государственных (муниципальных) нужд</t>
  </si>
  <si>
    <t>Жилищно-коммунальное хозяйство</t>
  </si>
  <si>
    <t>07</t>
  </si>
  <si>
    <t>Образование</t>
  </si>
  <si>
    <t>08</t>
  </si>
  <si>
    <t xml:space="preserve">Культура, кинематография
</t>
  </si>
  <si>
    <t xml:space="preserve">Культура </t>
  </si>
  <si>
    <t>Физическая культура и спорт</t>
  </si>
  <si>
    <t>Условно утверждаемые расходы</t>
  </si>
  <si>
    <t>99</t>
  </si>
  <si>
    <t>Национальная оборона</t>
  </si>
  <si>
    <t>первоначально</t>
  </si>
  <si>
    <r>
      <t>Налог на имущество физических лиц</t>
    </r>
    <r>
      <rPr>
        <i/>
        <sz val="10"/>
        <rFont val="Times New Roman"/>
        <family val="1"/>
        <charset val="204"/>
      </rPr>
      <t xml:space="preserve"> </t>
    </r>
    <r>
      <rPr>
        <i/>
        <sz val="10"/>
        <color rgb="FFFF0000"/>
        <rFont val="Times New Roman"/>
        <family val="1"/>
        <charset val="204"/>
      </rPr>
      <t xml:space="preserve"> </t>
    </r>
  </si>
  <si>
    <r>
      <t xml:space="preserve">Земельный налог </t>
    </r>
    <r>
      <rPr>
        <i/>
        <sz val="10"/>
        <color rgb="FFFF0000"/>
        <rFont val="Times New Roman"/>
        <family val="1"/>
        <charset val="204"/>
      </rPr>
      <t xml:space="preserve"> </t>
    </r>
  </si>
  <si>
    <t>000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</si>
  <si>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</si>
  <si>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</t>
  </si>
  <si>
    <t>092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</si>
  <si>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</si>
  <si>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</t>
  </si>
  <si>
    <t xml:space="preserve">1 13 01995 10 0000 130
</t>
  </si>
  <si>
    <t>9999</t>
  </si>
  <si>
    <t xml:space="preserve">  01 05 02 01 10 0000 510</t>
  </si>
  <si>
    <t xml:space="preserve">  01 05 02 01 10 0000 610</t>
  </si>
  <si>
    <t>1 11 03050 10 0000 120</t>
  </si>
  <si>
    <t xml:space="preserve">1 11 05025 10 0000 120  </t>
  </si>
  <si>
    <t>1 11 05035 10 0000 120</t>
  </si>
  <si>
    <t>1 11 09045 10 0000 120</t>
  </si>
  <si>
    <t>1 11 07015 10 0000 120</t>
  </si>
  <si>
    <t>1 11 08050 10 0000 120</t>
  </si>
  <si>
    <t>1 13 02995 10 0000 130</t>
  </si>
  <si>
    <t>1 13 01995 10 0000 130</t>
  </si>
  <si>
    <t>1 14 01050 10 0000 410</t>
  </si>
  <si>
    <t>1 14 02050 10 0000 440</t>
  </si>
  <si>
    <t>1 14 02052 10 0000 410</t>
  </si>
  <si>
    <t>1 14 02052 10 0000 440</t>
  </si>
  <si>
    <t>1 14 02053 10 0000 410</t>
  </si>
  <si>
    <t>1 14 02053 10 0000 440</t>
  </si>
  <si>
    <t>1 14 04050 10 0000 420</t>
  </si>
  <si>
    <t>1 14 03050 10 0000 410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</si>
  <si>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</si>
  <si>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1 14 03050 10 0000 440</t>
  </si>
  <si>
    <t>1 14 06025 10 0000 430</t>
  </si>
  <si>
    <t>1 15 02050 10 0000 140</t>
  </si>
  <si>
    <t xml:space="preserve">1 16 18050 10 0000 140  </t>
  </si>
  <si>
    <t>1 17 01050 10 0000 180</t>
  </si>
  <si>
    <t>1 17 05050 10 0000 180</t>
  </si>
  <si>
    <t xml:space="preserve">000 </t>
  </si>
  <si>
    <t>2019 год</t>
  </si>
  <si>
    <t>01 0 08 01000</t>
  </si>
  <si>
    <t>129</t>
  </si>
  <si>
    <t>01 0 Л8 01100</t>
  </si>
  <si>
    <t>01 0 Л8 01110</t>
  </si>
  <si>
    <t>01 0 Л8 01190</t>
  </si>
  <si>
    <t>01 3 10 00000</t>
  </si>
  <si>
    <t>01 3 10 00100</t>
  </si>
  <si>
    <t>01 3 10 00110</t>
  </si>
  <si>
    <t>Фонд оплаты труда казенных учреждений</t>
  </si>
  <si>
    <t>119</t>
  </si>
  <si>
    <t>01 3 20 00000</t>
  </si>
  <si>
    <t>01 3 30 00000</t>
  </si>
  <si>
    <t>01 3 30 00100</t>
  </si>
  <si>
    <t>Итого с учетом изменений 2016 год</t>
  </si>
  <si>
    <t>01 0 08 01100</t>
  </si>
  <si>
    <t>01 0 08 01110</t>
  </si>
  <si>
    <t>Фонд оплаты труда государственных (муниципальных) органов</t>
  </si>
  <si>
    <t xml:space="preserve"> Взносы по обязательному социальному страхованию </t>
  </si>
  <si>
    <t>Основное мероприятие "Обеспечение эффективности муниципального управления"</t>
  </si>
  <si>
    <t>01 0 Л8 01000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</si>
  <si>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</si>
  <si>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</si>
  <si>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</si>
  <si>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</si>
  <si>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Уплата прочих налогов, сборов</t>
  </si>
  <si>
    <t>Основное мероприятие "Устойчивое развитие системы предупреждения чрезвычайных ситуаций и ликвидации их последствий"</t>
  </si>
  <si>
    <t>01 2 30 00000</t>
  </si>
  <si>
    <t>МБ</t>
  </si>
  <si>
    <t>01 2 20 51180</t>
  </si>
  <si>
    <t>ФБ</t>
  </si>
  <si>
    <t>Основное мероприятие "Повышение уровня благоустройства территории"</t>
  </si>
  <si>
    <t>01 2 10 00000</t>
  </si>
  <si>
    <t>Основное мероприятие "Развитие молодежной политики"</t>
  </si>
  <si>
    <t>Материально – техническое обеспечение работников молодежной политики</t>
  </si>
  <si>
    <t>Расходы на выплаты по оплате труда работников молодежной политики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</si>
  <si>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</si>
  <si>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Расходы на проведение мероприятий в сфере молодежной политики</t>
  </si>
  <si>
    <t>01 3 11 00000</t>
  </si>
  <si>
    <t>Основное мероприятие "Развитие культуры"</t>
  </si>
  <si>
    <t>Расходы на проведение мероприятий в сфере культуры</t>
  </si>
  <si>
    <t>01 3 21 00000</t>
  </si>
  <si>
    <t>Расходы на мероприятия по развитию физической культуры и спорта</t>
  </si>
  <si>
    <t>Основное мероприятие "Развитие физической культуры и спорта"</t>
  </si>
  <si>
    <t>Материально – техническое обеспечение работников в сфере физической культуры и спорта</t>
  </si>
  <si>
    <t>Расходы на выплаты по оплате труда работников в сфере физической культуры и спорта</t>
  </si>
  <si>
    <t>01 3 30 00110</t>
  </si>
  <si>
    <t>01 0 28 01110</t>
  </si>
  <si>
    <t>Взносы по обязательному социальному страхованию</t>
  </si>
  <si>
    <t>(тыс. руб.)</t>
  </si>
  <si>
    <t>код</t>
  </si>
  <si>
    <t>наименование ведомственной целевой программы</t>
  </si>
  <si>
    <t>010000000000</t>
  </si>
  <si>
    <t>Комплексное развитие  территории сельского поселения</t>
  </si>
  <si>
    <t>непрограммные расходы</t>
  </si>
  <si>
    <t>Д</t>
  </si>
  <si>
    <t>итого</t>
  </si>
  <si>
    <t>Р</t>
  </si>
  <si>
    <t>Резервный фонд</t>
  </si>
  <si>
    <t>0111</t>
  </si>
  <si>
    <t>Возмещение разницы в тарифах на электрическую энергию поставляемую энергоснабжающими организациями  по регулируемым рарифам в зонах децентрализованного энергоснабжения</t>
  </si>
  <si>
    <t>01 2 10 41800</t>
  </si>
  <si>
    <t>810</t>
  </si>
  <si>
    <t>1 08 04020 11 0000 110</t>
  </si>
  <si>
    <t>Прочие субсидии бюджетам сельских поселений</t>
  </si>
  <si>
    <t>01 3 21 00110</t>
  </si>
  <si>
    <t>Налоговые и неналоговые доходы</t>
  </si>
  <si>
    <t xml:space="preserve">  01 05 00 00 00 0000 000</t>
  </si>
  <si>
    <t>Изменение остатков средств на счетах по учету средств бюджетов</t>
  </si>
  <si>
    <t>Иземенение  + -</t>
  </si>
  <si>
    <t>2018 утв.</t>
  </si>
  <si>
    <t>Изменение + -</t>
  </si>
  <si>
    <t>2019 утв.</t>
  </si>
  <si>
    <t>13</t>
  </si>
  <si>
    <t>Изменение +-</t>
  </si>
  <si>
    <t>2018 утв</t>
  </si>
  <si>
    <t>0113</t>
  </si>
  <si>
    <t>Спорт</t>
  </si>
  <si>
    <t xml:space="preserve"> 01 3 10 00 190</t>
  </si>
  <si>
    <t>01 3 10 000110</t>
  </si>
  <si>
    <t>01 2 10 00190</t>
  </si>
  <si>
    <t>853</t>
  </si>
  <si>
    <t xml:space="preserve">Основное мероприятие "Повышение эффективности муниципального управления Администрации МО "Кокоринское сельское поселение" </t>
  </si>
  <si>
    <t>Расходы на выплаты по оплате труда главы МО "Кокоринское сельское поселение"</t>
  </si>
  <si>
    <t>Основное мероприятие "Повышение эффективности муниципального управления муниципального образования Кокоринское сельское поселение"</t>
  </si>
  <si>
    <t>Председатель представительного органа муниципального образования Кокоринское сельское поселение</t>
  </si>
  <si>
    <t>Расходы на выплаты по оплате труда председателя муниципального образования Кокоринское сельское поселение</t>
  </si>
  <si>
    <t>Материально-техническое обеспечение Администрации МО "Кокоринское сельское поселение" в рамках муниципальной программы  "Комплексное развитие территории МО "Кокоринское сельское поселение""</t>
  </si>
  <si>
    <t>Расходы на выплаты по оплате труда работников Администрации МО «Кокоринское сельское поселение»</t>
  </si>
  <si>
    <t>Расходы на обеспечение функций Администрации МО «Кокоринское сельское поселение»</t>
  </si>
  <si>
    <t>Осуществление первичного воинского учета на территориях, где отсутствуют военные комиссариаты в рамках подпрограммы " Повышение качества управления муниципальными финансами" муниципальной программы МО "Кокоринское сельское поселение" "Управление муниципальными финансами и имуществом"</t>
  </si>
  <si>
    <t>Развитие социально-культурной сферы в рамках муниципальной программы муниципального образования "Кокоринское сельское поселение" "Комплексное развитие территории сельского поселения"</t>
  </si>
  <si>
    <t>99 0 00 99999</t>
  </si>
  <si>
    <t>01 3 11 000110</t>
  </si>
  <si>
    <t xml:space="preserve"> 2019 год</t>
  </si>
  <si>
    <t>2) В части доходов, зачисляемых в  бюджет муниципального образования Кокоринское  сельское поселение в пределах компетенции главных администраторов доходов  бюджета муниципального образования Кокоринское сельское поселение. Администраторами данных доходов являются федеральные государственные органы и созданные ими федеральные казенные учреждения, которым соответствующие коды главных администраторов доходов бюджетов бюджетной системы Российской Федерации присвоены Министерством финансов Российской Федерации и респупубликанские казенные учреждения, которым соответствующие коды главных администраторов доходов бюджетов бюджетной  системы Российской Федерации присвоны Министерством Финснсов Республики Алтай</t>
  </si>
  <si>
    <t>Распределение бюджетных ассигнований на реализацию муниципальных программ на 2019 год</t>
  </si>
  <si>
    <t>Перечень главных администраторов доходов бюджета муниципального образования Кокоринское сельское поселение</t>
  </si>
  <si>
    <t xml:space="preserve">                                                                        Сельская администрация МО Кокоринское сельское поселение</t>
  </si>
  <si>
    <t>Перечень главных администраторов источников финансирования дефицита бюджета муниципального образования Кокоринское сельское поселение</t>
  </si>
  <si>
    <r>
      <t xml:space="preserve">Сельская администрация МО </t>
    </r>
    <r>
      <rPr>
        <sz val="10"/>
        <rFont val="Times New Roman"/>
        <family val="1"/>
        <charset val="204"/>
      </rPr>
      <t xml:space="preserve"> Кокоринское сельское поселение</t>
    </r>
  </si>
  <si>
    <t>Объем поступлений доходов в бюджет муниципального образования Кокоринское  сельское поселение в 2019 году</t>
  </si>
  <si>
    <t>Распределение
бюджетных ассигнований по разделам, подразделам классификации расходов бюджета муниципального образования Кокоринское  сельское поселение   на 2019 год</t>
  </si>
  <si>
    <t>Ведомственная структура расходов бюджета муниципального образования Кокоринское  сельское поселение на 2019 год</t>
  </si>
  <si>
    <t>Распределение бюджетных ассигнований по разделам, подразделам,целевым статьям (муниципальным) программам и непрограммным направлениям деятельности), группам (группам и подгуппам) видов расходов классификации расходов бюджета муниципального образования Кокоринское  сельское поселение на 2019 год</t>
  </si>
  <si>
    <t>Проценты, полученные от предоставления бюджетных кредитов внутри страны за счет средств бюджетов сельских  поселений</t>
  </si>
  <si>
    <t>Прочие поступления от использования имущества, находящегося в собственности сельских поселений(за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</si>
  <si>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Средства, получаемые от передачи имущества, находящегося в собственности сельских поселений(за исключением имущества муниципальных бюджетных и автономных учреждений, а так же имущества муниципальных унитарных предприятий, в том числе казенных), в залог, в доверительное управление</t>
  </si>
  <si>
    <t>Доходы от реализации имущества, находящегося в собственности сельских поселений(за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</si>
  <si>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</si>
  <si>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</si>
  <si>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реализации иного имущества, находящегося в собственности сельских поселений(за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</si>
  <si>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сельских поселений(за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</si>
  <si>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Средства  от распоряжения и реализации конфискованного и иного имущества, обращенного в доходы сельских поселений(в части реализации основных средств  по указанному имуществу)</t>
  </si>
  <si>
    <t>Средства  от распоряжения и реализации конфискованного и иного имущества, обращенного в доходы сельских поселений(в части реализации материальных запасов  по указанному имуществу)</t>
  </si>
  <si>
    <t>Доходы от продажи земельных участков, находящихся в собственности сельских поселений(за исключением земельных участков муниципальных бюджетных и автономных учреждений)</t>
  </si>
  <si>
    <t>Платежи, взимаемые органами местного самоуправления (организациями) сельских поселенийза выполнение определенных функций</t>
  </si>
  <si>
    <t>Субсидии бюджетам сельских сельских поселенийна строительство, модернизацию, ремонт и содержание автомобильных дорог общего пользования , в том числе дорог в поселениях(за исключением автомобильных дорог федерального значения)</t>
  </si>
  <si>
    <t>Субвенции  бюджетам   сельских поселений  на   выполнение передаваемых  полномочий   субъектов  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</si>
  <si>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 сельских поселений(за исключением земельных участков муниципальных бюджетных и автономных учреждений)</t>
  </si>
  <si>
    <t>Прочие доходы от компенсации затрат  бюджетов сельских  поселений</t>
  </si>
  <si>
    <t>Прочие доходы от оказания платных услуг (работ) получателями средств бюджетов сельских поселений</t>
  </si>
  <si>
    <t>Доходы от продажи квартир, находящихся в собственности сельских поселений</t>
  </si>
  <si>
    <t>Доходы от перечисления части прибыли,  остающейся после уплаты налогов и иных обязательных платежей муниципальных  унитарных  предприятий,  созданных  сельскими поселениями</t>
  </si>
  <si>
    <t>Доходы от продажи нематериальных активов, находящихся в собственности сельских поселений</t>
  </si>
  <si>
    <t>Денежные взыскания (штрафы) за нарушение бюджетного законодательства (в части бюджетов сельских споселений)</t>
  </si>
  <si>
    <t>Невыясненные поступления, зачисляемые в бюджеты сельских поселений</t>
  </si>
  <si>
    <t>Прочие неналоговые доходы бюджетов сельских поселений</t>
  </si>
  <si>
    <t>Средства самообложения граждан зачисляемые в бюджеты сельских поселений</t>
  </si>
  <si>
    <t>Субсидии бюджетам сельских поселений на обеспечение мероприятий по капитальному ремонту многоквартирных домов за счет средств, поступивших от государственной корпорации Фонд содействия реформированию жилищно-коммунального хозяйства</t>
  </si>
  <si>
    <t>Прочие субвенции бюджетам сельских поселений</t>
  </si>
  <si>
    <t>Прочие межбюджетные трансферты, передаваемые бюджетам сельских поселений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</si>
  <si>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</si>
  <si>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Межбюджетные трансферты, передаваемые бюджетам сельских поселений на реализацию дополнительных мероприятий, направленных на снижение напряженности на рынке труда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</si>
  <si>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</si>
  <si>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Субсидии бюджетам сельских поселений на обеспечение мероприятий по капитальному ремонту многоквартирных домов за счет средств бюджетов</t>
  </si>
  <si>
    <t>Дотации бюджетам сельских поселений на поддержку мер по обеспечению сбалансированности бюджетов</t>
  </si>
  <si>
    <t>Дотации бюджетам сельских поселений на выравнивание бюджетной обеспеченности</t>
  </si>
  <si>
    <t>Увеличение прочих остатков денежных средств бюджетов  сельских поселений</t>
  </si>
  <si>
    <t>Уменьшение прочих остатков денежных средств бюджетов сельских поселений</t>
  </si>
  <si>
    <t>Средства самообложения граждан, зачисляемые в бюджеты сельских поселений</t>
  </si>
  <si>
    <t>113 02995 10 0000 130</t>
  </si>
  <si>
    <t>Прочие доходы от компенсации затрат бюджетов сельских поселений</t>
  </si>
  <si>
    <t>09</t>
  </si>
  <si>
    <t>Прочая закупка товаров,работ и услуг</t>
  </si>
  <si>
    <t xml:space="preserve">01 1 20 00190 </t>
  </si>
  <si>
    <t>01 1 20 00190</t>
  </si>
  <si>
    <t>Прочая закупка товаров, работ и услуг</t>
  </si>
  <si>
    <t xml:space="preserve">01 2 10 00190 </t>
  </si>
  <si>
    <t>2 19 00000 10 0000 150</t>
  </si>
  <si>
    <t>2 02 49999 10 0000 150</t>
  </si>
  <si>
    <t>2 02 04029 10 0000 150</t>
  </si>
  <si>
    <t>2 02 39999 10 0000 150</t>
  </si>
  <si>
    <t xml:space="preserve">2 02 35118 10 0000 150  </t>
  </si>
  <si>
    <t>2 02 30024 10 0000 150</t>
  </si>
  <si>
    <t>2 02 29999 10 0000 150</t>
  </si>
  <si>
    <t>2 02 20301 10 0000 150</t>
  </si>
  <si>
    <t>2 02 20298 10 0000 150</t>
  </si>
  <si>
    <t>2 02 20041 10 0000 150</t>
  </si>
  <si>
    <t>2 02 15002 10 0000 150</t>
  </si>
  <si>
    <t>2 02 15001 10 0000 150</t>
  </si>
  <si>
    <t xml:space="preserve"> 2 02 40000 00 0000 150</t>
  </si>
  <si>
    <t>2 02 30000 00 0000 150</t>
  </si>
  <si>
    <t>2 02 20000 00 0000 150</t>
  </si>
  <si>
    <t>2 02 10000 00 0000 150</t>
  </si>
  <si>
    <t>0314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</si>
  <si>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</si>
  <si>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</si>
  <si>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14</t>
  </si>
  <si>
    <t>Мероприятия по комплексным мерам по противодействию экстремизму и терроризму</t>
  </si>
  <si>
    <t>Мероприятия по комплексным мерам по противодействию  экстремизму и терроризму</t>
  </si>
  <si>
    <t>Основное мероприятие "Повышение эффективности муниципального управления Администрации МО Кокоринское сельское поселение</t>
  </si>
  <si>
    <t>Расходы на выплаты по оплате труда главы МО Кокоринское сельское поселение</t>
  </si>
  <si>
    <t>Материально-техническое обеспечение Администрации МО Кокоринское сельское поселение в рамках муниципальной программы  "Комплексное развитие территории МО Кокоринское сельское поселение"</t>
  </si>
  <si>
    <t>Расходы на выплаты по оплате труда работников Администрации МО Кокоринское сельское поселение</t>
  </si>
  <si>
    <t>01 3 21 00190</t>
  </si>
  <si>
    <t>Доходы от сдачи в аренду имущества, находящегося в оперативном управлении органов управления сельских поселений созданных ими учреждений (за исключением имущества муниципальных бюджетных и автономных учреждений)</t>
  </si>
  <si>
    <t>01 1 30 00200</t>
  </si>
  <si>
    <t>01  1 30 00200</t>
  </si>
  <si>
    <t>1 17 14030 10 0000 150</t>
  </si>
  <si>
    <t>01 2 10 00040</t>
  </si>
  <si>
    <t>360</t>
  </si>
  <si>
    <t>Иные выплаты населению</t>
  </si>
  <si>
    <t>01 0 28 01100</t>
  </si>
  <si>
    <t>01 0 28 01000</t>
  </si>
  <si>
    <t>Приложение № 2                                                                                                                                                                                                                                             к Решению "О внесении изменений в Решение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Кокоринское сельское поселение от     27.12.2018г.     № 4-1  «О  бюджете
муниципального образования Кокоринское сельское поселение
на 2019 год и на плановый период 2020и 2021 годов» от 27.05.2019г № 6-1</t>
  </si>
  <si>
    <t>Приложение №3                                                                                                                                                                                                                                              к Решению"О внесений в решение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Кокоринское  сельское поселение от 27.12.2018 г.      № 4-1   «О  бюджете
муниципального образования Кокоринское сельское поселение
на 2019 год и на плановый период 2020 и 2021 годов» от 27.05.2019г. № 6-1</t>
  </si>
  <si>
    <t>Приложение №4                                                                                                                                                                                                                                             к Решению "О внесении изменений в Решение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Кокоринское  сельское поселение от  27.12.2018г.    № 4-1    «О  бюджете
муниципального образования Кокоринское  сельское поселение
на 2019 год и на плановый период 2020 и 2021 годов» от 27.05.2019 года №6-1</t>
  </si>
  <si>
    <t>Приложение № 5 к Решению "О внесении изменений в решение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                                                   Кокоринское сельское поселение от 27.12.2018 г.    № 4-1   «О  бюджете
муниципального образования Кокоринское  сельское поселение
на 2019 год и на плановый период 2020 и 2021 годов» от 27.05.2019г.№6-1</t>
  </si>
  <si>
    <t>Приложение №6                                                                                                                                                                                                                                            к Решению "О внесении изменений в решение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Кокоринское  сельское поселение от 27.12.2018г. № 4-1    «О  бюджете
муниципального образования Кокоринское  сельское поселение
на 2019 год и на плановый период 2020 и 2021 годов» от 27.05.2019г №6-1</t>
  </si>
  <si>
    <t>Приложение№ 7                                                                                                                                                                                                                                            к Решению "О внесении изменений в решение 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Кокоринское  сельское поселение от 27.12.2018г  г.              №   4-1  «О  бюджете
муниципального образования Кокоринское  сельское поселение
на 2019 год и на плановый период 2020 и 2021 годов» от 27.05.2019г.№ 6-1</t>
  </si>
  <si>
    <t>Приложение №8                                                                                                                                                                                                                                           к Решению "О внесении изменений в решение 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Кокоринское сельское поселение от 27.12.2018  г.   № 4-1    «О  бюджете
муниципального образования Кокоринское сельское поселение
на 2019 год и на плановый период 2020 и 2021 годов» от 27.05.2019г № 6-1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</si>
</sst>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_-* #,##0.0_р_._-;\-* #,##0.0_р_._-;_-* &quot;-&quot;??_р_._-;_-@_-"/>
    <numFmt numFmtId="168" formatCode="_-* #,##0\ _₽_-;\-* #,##0\ _₽_-;_-* &quot;-&quot;??\ _₽_-;_-@_-"/>
  </numFmts>
  <fonts count="3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9"/>
      <color indexed="8"/>
      <name val="Arial Cyr"/>
      <charset val="204"/>
    </font>
    <font>
      <sz val="14"/>
      <color indexed="8"/>
      <name val="Arial Cyr"/>
      <charset val="204"/>
    </font>
    <font>
      <i/>
      <sz val="10"/>
      <color rgb="FFFF000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i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8" fillId="0" borderId="0" applyNumberFormat="0" applyFont="0" applyFill="0" applyBorder="0" applyAlignment="0" applyProtection="0">
      <alignment vertical="top"/>
    </xf>
    <xf numFmtId="0" fontId="19" fillId="0" borderId="0">
      <alignment vertical="top"/>
    </xf>
    <xf numFmtId="0" fontId="2" fillId="0" borderId="0"/>
    <xf numFmtId="0" fontId="3" fillId="0" borderId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265">
    <xf numFmtId="0" fontId="0" fillId="0" borderId="0" xfId="0"/>
    <xf numFmtId="0" fontId="0" fillId="0" borderId="0" xfId="0" applyAlignment="1"/>
    <xf numFmtId="0" fontId="7" fillId="0" borderId="0" xfId="0" applyFont="1" applyFill="1"/>
    <xf numFmtId="0" fontId="9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/>
    <xf numFmtId="0" fontId="9" fillId="0" borderId="0" xfId="0" applyFont="1" applyAlignment="1">
      <alignment horizontal="justify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center" wrapText="1"/>
    </xf>
    <xf numFmtId="0" fontId="4" fillId="0" borderId="0" xfId="0" applyFont="1"/>
    <xf numFmtId="0" fontId="0" fillId="0" borderId="0" xfId="0" applyAlignment="1">
      <alignment horizontal="center" vertical="center" wrapText="1"/>
    </xf>
    <xf numFmtId="0" fontId="3" fillId="0" borderId="0" xfId="0" applyFont="1" applyAlignment="1"/>
    <xf numFmtId="0" fontId="0" fillId="0" borderId="0" xfId="0" applyAlignment="1">
      <alignment horizontal="right" vertical="justify"/>
    </xf>
    <xf numFmtId="0" fontId="3" fillId="0" borderId="0" xfId="0" applyFont="1" applyAlignment="1">
      <alignment horizontal="left" vertical="justify"/>
    </xf>
    <xf numFmtId="0" fontId="9" fillId="0" borderId="0" xfId="0" applyFont="1" applyFill="1" applyBorder="1" applyAlignment="1">
      <alignment horizontal="left" vertical="justify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12" fillId="0" borderId="0" xfId="0" applyFont="1" applyAlignment="1">
      <alignment wrapText="1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vertical="top" wrapText="1"/>
    </xf>
    <xf numFmtId="49" fontId="14" fillId="0" borderId="0" xfId="0" applyNumberFormat="1" applyFont="1" applyAlignment="1">
      <alignment horizontal="center" vertical="top" wrapText="1"/>
    </xf>
    <xf numFmtId="0" fontId="16" fillId="0" borderId="0" xfId="0" applyFont="1"/>
    <xf numFmtId="0" fontId="17" fillId="0" borderId="0" xfId="0" applyFont="1"/>
    <xf numFmtId="0" fontId="5" fillId="0" borderId="0" xfId="0" applyFont="1"/>
    <xf numFmtId="0" fontId="17" fillId="0" borderId="0" xfId="0" applyFont="1" applyFill="1"/>
    <xf numFmtId="0" fontId="5" fillId="0" borderId="0" xfId="0" applyFont="1" applyAlignment="1">
      <alignment horizontal="center" wrapText="1"/>
    </xf>
    <xf numFmtId="49" fontId="9" fillId="0" borderId="0" xfId="0" applyNumberFormat="1" applyFont="1" applyAlignment="1">
      <alignment horizontal="center"/>
    </xf>
    <xf numFmtId="0" fontId="21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justify"/>
    </xf>
    <xf numFmtId="0" fontId="7" fillId="0" borderId="0" xfId="0" applyFont="1"/>
    <xf numFmtId="0" fontId="8" fillId="0" borderId="0" xfId="0" applyFont="1"/>
    <xf numFmtId="0" fontId="23" fillId="0" borderId="0" xfId="0" applyFont="1"/>
    <xf numFmtId="0" fontId="24" fillId="0" borderId="0" xfId="0" applyFont="1"/>
    <xf numFmtId="0" fontId="21" fillId="0" borderId="0" xfId="0" applyFont="1" applyAlignment="1"/>
    <xf numFmtId="0" fontId="21" fillId="0" borderId="0" xfId="0" applyFont="1" applyAlignment="1">
      <alignment horizontal="right" vertical="justify"/>
    </xf>
    <xf numFmtId="0" fontId="21" fillId="0" borderId="0" xfId="0" applyFont="1" applyAlignment="1">
      <alignment horizontal="left" vertical="justify"/>
    </xf>
    <xf numFmtId="0" fontId="7" fillId="0" borderId="0" xfId="0" applyFont="1" applyAlignment="1">
      <alignment wrapText="1"/>
    </xf>
    <xf numFmtId="49" fontId="7" fillId="0" borderId="0" xfId="0" applyNumberFormat="1" applyFont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/>
    <xf numFmtId="2" fontId="21" fillId="0" borderId="0" xfId="0" applyNumberFormat="1" applyFont="1"/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11" fillId="0" borderId="0" xfId="0" applyFont="1"/>
    <xf numFmtId="0" fontId="11" fillId="0" borderId="1" xfId="0" applyFont="1" applyBorder="1"/>
    <xf numFmtId="0" fontId="28" fillId="0" borderId="1" xfId="0" applyFont="1" applyBorder="1"/>
    <xf numFmtId="0" fontId="28" fillId="0" borderId="0" xfId="0" applyFont="1"/>
    <xf numFmtId="0" fontId="29" fillId="0" borderId="0" xfId="0" applyFont="1"/>
    <xf numFmtId="0" fontId="29" fillId="0" borderId="1" xfId="0" applyFont="1" applyBorder="1"/>
    <xf numFmtId="0" fontId="15" fillId="0" borderId="0" xfId="0" applyFont="1" applyAlignment="1">
      <alignment wrapText="1"/>
    </xf>
    <xf numFmtId="49" fontId="9" fillId="0" borderId="1" xfId="0" applyNumberFormat="1" applyFont="1" applyFill="1" applyBorder="1" applyAlignment="1">
      <alignment horizontal="center" vertical="top" wrapText="1"/>
    </xf>
    <xf numFmtId="166" fontId="9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vertical="top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shrinkToFit="1"/>
    </xf>
    <xf numFmtId="0" fontId="30" fillId="0" borderId="1" xfId="0" applyFont="1" applyFill="1" applyBorder="1" applyAlignment="1">
      <alignment vertical="top" wrapText="1"/>
    </xf>
    <xf numFmtId="0" fontId="9" fillId="0" borderId="0" xfId="0" applyFont="1" applyAlignment="1">
      <alignment horizontal="right" wrapText="1"/>
    </xf>
    <xf numFmtId="0" fontId="31" fillId="0" borderId="0" xfId="0" applyFont="1"/>
    <xf numFmtId="0" fontId="15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vertical="top" wrapText="1"/>
    </xf>
    <xf numFmtId="0" fontId="22" fillId="0" borderId="0" xfId="0" applyFont="1" applyFill="1" applyAlignment="1">
      <alignment vertical="top" wrapText="1"/>
    </xf>
    <xf numFmtId="0" fontId="4" fillId="0" borderId="10" xfId="0" applyFont="1" applyBorder="1" applyAlignment="1">
      <alignment horizontal="right" vertical="center" wrapText="1"/>
    </xf>
    <xf numFmtId="4" fontId="11" fillId="0" borderId="1" xfId="8" applyNumberFormat="1" applyFont="1" applyFill="1" applyBorder="1" applyAlignment="1">
      <alignment horizontal="center" wrapText="1"/>
    </xf>
    <xf numFmtId="165" fontId="9" fillId="0" borderId="0" xfId="0" applyNumberFormat="1" applyFont="1" applyAlignment="1">
      <alignment horizontal="right" wrapText="1"/>
    </xf>
    <xf numFmtId="165" fontId="11" fillId="0" borderId="0" xfId="0" applyNumberFormat="1" applyFont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30" fillId="0" borderId="10" xfId="0" applyFont="1" applyFill="1" applyBorder="1" applyAlignment="1"/>
    <xf numFmtId="165" fontId="9" fillId="0" borderId="1" xfId="0" applyNumberFormat="1" applyFont="1" applyFill="1" applyBorder="1" applyAlignment="1">
      <alignment horizontal="center" vertical="top" wrapText="1"/>
    </xf>
    <xf numFmtId="0" fontId="30" fillId="2" borderId="1" xfId="0" applyFont="1" applyFill="1" applyBorder="1" applyAlignment="1">
      <alignment vertical="top" wrapText="1"/>
    </xf>
    <xf numFmtId="49" fontId="30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0" borderId="1" xfId="9" applyFont="1" applyFill="1" applyBorder="1" applyAlignment="1">
      <alignment horizontal="justify" vertical="justify" wrapText="1"/>
    </xf>
    <xf numFmtId="49" fontId="14" fillId="0" borderId="1" xfId="9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/>
    </xf>
    <xf numFmtId="167" fontId="14" fillId="0" borderId="0" xfId="0" applyNumberFormat="1" applyFont="1"/>
    <xf numFmtId="165" fontId="14" fillId="0" borderId="0" xfId="0" applyNumberFormat="1" applyFont="1" applyAlignment="1">
      <alignment horizontal="center" vertical="top" wrapText="1"/>
    </xf>
    <xf numFmtId="165" fontId="14" fillId="0" borderId="0" xfId="0" applyNumberFormat="1" applyFont="1"/>
    <xf numFmtId="165" fontId="30" fillId="0" borderId="0" xfId="0" applyNumberFormat="1" applyFont="1" applyAlignment="1">
      <alignment horizontal="center" vertical="top" wrapText="1"/>
    </xf>
    <xf numFmtId="165" fontId="30" fillId="0" borderId="0" xfId="0" applyNumberFormat="1" applyFont="1"/>
    <xf numFmtId="0" fontId="9" fillId="0" borderId="1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justify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4" xfId="0" applyFont="1" applyBorder="1" applyAlignment="1">
      <alignment vertical="top" wrapText="1"/>
    </xf>
    <xf numFmtId="0" fontId="9" fillId="0" borderId="14" xfId="0" applyFont="1" applyBorder="1" applyAlignment="1">
      <alignment horizontal="justify" vertical="top" wrapText="1"/>
    </xf>
    <xf numFmtId="0" fontId="9" fillId="0" borderId="1" xfId="0" applyFont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justify"/>
    </xf>
    <xf numFmtId="0" fontId="15" fillId="0" borderId="0" xfId="0" applyFont="1" applyAlignment="1">
      <alignment vertical="top" wrapText="1"/>
    </xf>
    <xf numFmtId="0" fontId="0" fillId="0" borderId="0" xfId="0" applyFont="1" applyAlignment="1"/>
    <xf numFmtId="0" fontId="4" fillId="0" borderId="1" xfId="0" applyFont="1" applyBorder="1"/>
    <xf numFmtId="0" fontId="9" fillId="0" borderId="0" xfId="0" applyFont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4" fontId="9" fillId="0" borderId="1" xfId="8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center"/>
    </xf>
    <xf numFmtId="0" fontId="6" fillId="0" borderId="10" xfId="0" applyFont="1" applyFill="1" applyBorder="1" applyAlignment="1">
      <alignment horizontal="right"/>
    </xf>
    <xf numFmtId="0" fontId="4" fillId="0" borderId="0" xfId="0" applyFont="1" applyAlignment="1">
      <alignment horizontal="right"/>
    </xf>
    <xf numFmtId="165" fontId="4" fillId="0" borderId="0" xfId="11" applyNumberFormat="1" applyFont="1" applyAlignment="1">
      <alignment horizontal="right"/>
    </xf>
    <xf numFmtId="0" fontId="4" fillId="3" borderId="0" xfId="0" applyFont="1" applyFill="1"/>
    <xf numFmtId="0" fontId="5" fillId="0" borderId="0" xfId="0" applyFont="1" applyFill="1"/>
    <xf numFmtId="0" fontId="4" fillId="0" borderId="0" xfId="0" applyFont="1" applyFill="1"/>
    <xf numFmtId="0" fontId="4" fillId="0" borderId="1" xfId="0" applyFont="1" applyBorder="1" applyAlignment="1">
      <alignment horizontal="justify"/>
    </xf>
    <xf numFmtId="165" fontId="4" fillId="0" borderId="1" xfId="11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165" fontId="4" fillId="0" borderId="0" xfId="11" applyNumberFormat="1" applyFont="1" applyBorder="1" applyAlignment="1">
      <alignment horizontal="center" wrapText="1"/>
    </xf>
    <xf numFmtId="0" fontId="34" fillId="0" borderId="0" xfId="0" applyFont="1" applyBorder="1" applyAlignment="1">
      <alignment horizontal="center" wrapText="1"/>
    </xf>
    <xf numFmtId="165" fontId="34" fillId="0" borderId="0" xfId="11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165" fontId="5" fillId="0" borderId="0" xfId="11" applyNumberFormat="1" applyFont="1" applyBorder="1" applyAlignment="1">
      <alignment horizontal="center" wrapText="1"/>
    </xf>
    <xf numFmtId="0" fontId="4" fillId="0" borderId="0" xfId="0" applyFont="1" applyBorder="1"/>
    <xf numFmtId="165" fontId="4" fillId="0" borderId="0" xfId="11" applyNumberFormat="1" applyFont="1" applyBorder="1" applyAlignment="1">
      <alignment horizontal="center"/>
    </xf>
    <xf numFmtId="165" fontId="4" fillId="0" borderId="0" xfId="11" applyNumberFormat="1" applyFont="1" applyAlignment="1">
      <alignment horizontal="center"/>
    </xf>
    <xf numFmtId="165" fontId="4" fillId="0" borderId="0" xfId="11" applyNumberFormat="1" applyFont="1"/>
    <xf numFmtId="0" fontId="15" fillId="0" borderId="0" xfId="0" applyFont="1" applyFill="1" applyAlignment="1">
      <alignment vertical="top" wrapText="1"/>
    </xf>
    <xf numFmtId="0" fontId="9" fillId="0" borderId="1" xfId="0" applyFont="1" applyBorder="1" applyAlignment="1">
      <alignment horizontal="right"/>
    </xf>
    <xf numFmtId="49" fontId="9" fillId="0" borderId="1" xfId="11" applyNumberFormat="1" applyFont="1" applyBorder="1" applyAlignment="1">
      <alignment horizontal="center"/>
    </xf>
    <xf numFmtId="165" fontId="11" fillId="0" borderId="5" xfId="11" applyNumberFormat="1" applyFont="1" applyBorder="1" applyAlignment="1">
      <alignment horizontal="center"/>
    </xf>
    <xf numFmtId="49" fontId="11" fillId="0" borderId="1" xfId="0" applyNumberFormat="1" applyFont="1" applyBorder="1"/>
    <xf numFmtId="167" fontId="11" fillId="0" borderId="1" xfId="11" applyNumberFormat="1" applyFont="1" applyFill="1" applyBorder="1" applyAlignment="1">
      <alignment horizontal="center"/>
    </xf>
    <xf numFmtId="49" fontId="9" fillId="0" borderId="1" xfId="0" applyNumberFormat="1" applyFont="1" applyBorder="1" applyAlignment="1">
      <alignment wrapText="1"/>
    </xf>
    <xf numFmtId="49" fontId="9" fillId="0" borderId="1" xfId="0" applyNumberFormat="1" applyFont="1" applyBorder="1" applyAlignment="1">
      <alignment horizontal="justify"/>
    </xf>
    <xf numFmtId="49" fontId="11" fillId="3" borderId="1" xfId="0" applyNumberFormat="1" applyFont="1" applyFill="1" applyBorder="1" applyAlignment="1">
      <alignment wrapText="1"/>
    </xf>
    <xf numFmtId="49" fontId="9" fillId="3" borderId="1" xfId="0" applyNumberFormat="1" applyFont="1" applyFill="1" applyBorder="1" applyAlignment="1">
      <alignment horizontal="center" wrapText="1"/>
    </xf>
    <xf numFmtId="49" fontId="9" fillId="3" borderId="1" xfId="0" applyNumberFormat="1" applyFont="1" applyFill="1" applyBorder="1" applyAlignment="1">
      <alignment horizontal="justify"/>
    </xf>
    <xf numFmtId="49" fontId="11" fillId="0" borderId="1" xfId="0" applyNumberFormat="1" applyFont="1" applyFill="1" applyBorder="1" applyAlignment="1">
      <alignment horizontal="justify"/>
    </xf>
    <xf numFmtId="49" fontId="11" fillId="0" borderId="1" xfId="0" applyNumberFormat="1" applyFont="1" applyFill="1" applyBorder="1" applyAlignment="1">
      <alignment horizontal="center" wrapText="1"/>
    </xf>
    <xf numFmtId="167" fontId="9" fillId="0" borderId="1" xfId="11" applyNumberFormat="1" applyFont="1" applyFill="1" applyBorder="1" applyAlignment="1">
      <alignment horizontal="center"/>
    </xf>
    <xf numFmtId="165" fontId="11" fillId="0" borderId="1" xfId="0" applyNumberFormat="1" applyFont="1" applyFill="1" applyBorder="1" applyAlignment="1">
      <alignment horizontal="center" vertical="top" wrapText="1"/>
    </xf>
    <xf numFmtId="165" fontId="9" fillId="2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justify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justify" vertical="top" wrapText="1"/>
    </xf>
    <xf numFmtId="0" fontId="11" fillId="2" borderId="0" xfId="0" applyFont="1" applyFill="1" applyAlignment="1">
      <alignment horizontal="justify" vertical="top" wrapText="1"/>
    </xf>
    <xf numFmtId="0" fontId="9" fillId="2" borderId="1" xfId="0" applyFont="1" applyFill="1" applyBorder="1" applyAlignment="1">
      <alignment vertical="justify" wrapText="1"/>
    </xf>
    <xf numFmtId="0" fontId="9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2" fontId="14" fillId="0" borderId="1" xfId="0" applyNumberFormat="1" applyFont="1" applyFill="1" applyBorder="1" applyAlignment="1">
      <alignment horizontal="right" vertical="center" wrapText="1"/>
    </xf>
    <xf numFmtId="49" fontId="9" fillId="2" borderId="1" xfId="0" applyNumberFormat="1" applyFont="1" applyFill="1" applyBorder="1" applyAlignment="1">
      <alignment horizontal="center" vertical="top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8" fontId="9" fillId="2" borderId="1" xfId="10" applyNumberFormat="1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vertical="top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166" fontId="11" fillId="2" borderId="1" xfId="0" applyNumberFormat="1" applyFont="1" applyFill="1" applyBorder="1" applyAlignment="1">
      <alignment horizontal="center" vertical="top" wrapText="1"/>
    </xf>
    <xf numFmtId="165" fontId="11" fillId="2" borderId="1" xfId="0" applyNumberFormat="1" applyFont="1" applyFill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vertical="top" wrapText="1"/>
    </xf>
    <xf numFmtId="166" fontId="9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justify" vertical="center" wrapText="1" shrinkToFit="1"/>
    </xf>
    <xf numFmtId="0" fontId="14" fillId="2" borderId="1" xfId="9" applyFont="1" applyFill="1" applyBorder="1" applyAlignment="1">
      <alignment horizontal="justify" vertical="justify" wrapText="1"/>
    </xf>
    <xf numFmtId="49" fontId="14" fillId="2" borderId="1" xfId="9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justify" vertical="center"/>
    </xf>
    <xf numFmtId="167" fontId="9" fillId="2" borderId="1" xfId="0" applyNumberFormat="1" applyFont="1" applyFill="1" applyBorder="1" applyAlignment="1">
      <alignment horizontal="center" vertical="top" wrapText="1"/>
    </xf>
    <xf numFmtId="0" fontId="14" fillId="2" borderId="0" xfId="0" applyFont="1" applyFill="1" applyAlignment="1">
      <alignment horizontal="center" vertical="top" wrapText="1"/>
    </xf>
    <xf numFmtId="49" fontId="14" fillId="2" borderId="0" xfId="0" applyNumberFormat="1" applyFont="1" applyFill="1" applyAlignment="1">
      <alignment horizontal="center" vertical="top" wrapText="1"/>
    </xf>
    <xf numFmtId="167" fontId="14" fillId="2" borderId="0" xfId="0" applyNumberFormat="1" applyFont="1" applyFill="1"/>
    <xf numFmtId="165" fontId="14" fillId="2" borderId="0" xfId="0" applyNumberFormat="1" applyFont="1" applyFill="1" applyAlignment="1">
      <alignment horizontal="center" vertical="top" wrapText="1"/>
    </xf>
    <xf numFmtId="165" fontId="14" fillId="2" borderId="0" xfId="0" applyNumberFormat="1" applyFont="1" applyFill="1"/>
    <xf numFmtId="0" fontId="9" fillId="0" borderId="16" xfId="0" applyFont="1" applyBorder="1" applyAlignment="1">
      <alignment horizontal="center" vertical="top" wrapText="1"/>
    </xf>
    <xf numFmtId="0" fontId="9" fillId="0" borderId="15" xfId="0" applyFont="1" applyBorder="1" applyAlignment="1">
      <alignment vertical="top" wrapText="1"/>
    </xf>
    <xf numFmtId="0" fontId="9" fillId="0" borderId="1" xfId="0" applyFont="1" applyBorder="1" applyAlignment="1">
      <alignment horizontal="left" wrapText="1"/>
    </xf>
    <xf numFmtId="0" fontId="0" fillId="0" borderId="0" xfId="0"/>
    <xf numFmtId="0" fontId="13" fillId="0" borderId="0" xfId="0" applyFont="1" applyAlignment="1">
      <alignment horizontal="left" wrapText="1"/>
    </xf>
    <xf numFmtId="0" fontId="21" fillId="0" borderId="0" xfId="0" applyFont="1" applyFill="1" applyAlignment="1"/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wrapText="1"/>
    </xf>
    <xf numFmtId="0" fontId="9" fillId="0" borderId="6" xfId="0" applyFont="1" applyBorder="1" applyAlignment="1">
      <alignment horizontal="right"/>
    </xf>
    <xf numFmtId="0" fontId="11" fillId="0" borderId="6" xfId="0" applyFont="1" applyBorder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right" vertical="center"/>
    </xf>
    <xf numFmtId="165" fontId="9" fillId="4" borderId="1" xfId="0" applyNumberFormat="1" applyFont="1" applyFill="1" applyBorder="1" applyAlignment="1">
      <alignment horizontal="center" vertical="top" wrapText="1"/>
    </xf>
    <xf numFmtId="43" fontId="16" fillId="0" borderId="0" xfId="0" applyNumberFormat="1" applyFont="1"/>
    <xf numFmtId="0" fontId="16" fillId="2" borderId="0" xfId="0" applyFont="1" applyFill="1"/>
    <xf numFmtId="165" fontId="11" fillId="0" borderId="1" xfId="11" applyNumberFormat="1" applyFont="1" applyFill="1" applyBorder="1" applyAlignment="1">
      <alignment horizontal="center"/>
    </xf>
    <xf numFmtId="165" fontId="9" fillId="0" borderId="1" xfId="11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justify" vertical="center" wrapText="1" shrinkToFit="1"/>
    </xf>
    <xf numFmtId="0" fontId="16" fillId="0" borderId="0" xfId="0" applyFont="1" applyFill="1"/>
    <xf numFmtId="0" fontId="9" fillId="0" borderId="5" xfId="0" applyFont="1" applyFill="1" applyBorder="1" applyAlignment="1">
      <alignment horizontal="justify" vertical="center"/>
    </xf>
    <xf numFmtId="0" fontId="11" fillId="2" borderId="1" xfId="0" applyFont="1" applyFill="1" applyBorder="1" applyAlignment="1">
      <alignment horizontal="justify" vertical="center" wrapText="1" shrinkToFit="1"/>
    </xf>
    <xf numFmtId="0" fontId="9" fillId="0" borderId="1" xfId="0" applyFont="1" applyBorder="1" applyAlignment="1">
      <alignment horizontal="justify" vertical="top" wrapText="1"/>
    </xf>
    <xf numFmtId="0" fontId="11" fillId="0" borderId="1" xfId="0" applyFont="1" applyFill="1" applyBorder="1" applyAlignment="1">
      <alignment horizontal="left" vertical="center" wrapText="1"/>
    </xf>
    <xf numFmtId="166" fontId="9" fillId="0" borderId="1" xfId="0" applyNumberFormat="1" applyFont="1" applyBorder="1" applyAlignment="1">
      <alignment horizontal="right" vertical="center"/>
    </xf>
    <xf numFmtId="0" fontId="11" fillId="2" borderId="5" xfId="0" applyFont="1" applyFill="1" applyBorder="1" applyAlignment="1">
      <alignment horizontal="justify" vertical="center"/>
    </xf>
    <xf numFmtId="2" fontId="7" fillId="0" borderId="0" xfId="0" applyNumberFormat="1" applyFont="1"/>
    <xf numFmtId="49" fontId="36" fillId="2" borderId="1" xfId="0" applyNumberFormat="1" applyFont="1" applyFill="1" applyBorder="1" applyAlignment="1">
      <alignment horizontal="center" vertical="center" wrapText="1"/>
    </xf>
    <xf numFmtId="166" fontId="36" fillId="2" borderId="1" xfId="0" applyNumberFormat="1" applyFont="1" applyFill="1" applyBorder="1" applyAlignment="1">
      <alignment horizontal="center" vertical="top" wrapText="1"/>
    </xf>
    <xf numFmtId="165" fontId="36" fillId="2" borderId="1" xfId="0" applyNumberFormat="1" applyFont="1" applyFill="1" applyBorder="1" applyAlignment="1">
      <alignment horizontal="center" vertical="top" wrapText="1"/>
    </xf>
    <xf numFmtId="165" fontId="37" fillId="2" borderId="1" xfId="0" applyNumberFormat="1" applyFont="1" applyFill="1" applyBorder="1" applyAlignment="1">
      <alignment horizontal="center" vertical="top" wrapText="1"/>
    </xf>
    <xf numFmtId="0" fontId="38" fillId="0" borderId="0" xfId="0" applyFont="1"/>
    <xf numFmtId="0" fontId="15" fillId="0" borderId="0" xfId="0" applyFont="1" applyAlignment="1">
      <alignment horizontal="right" vertical="top" wrapText="1"/>
    </xf>
    <xf numFmtId="0" fontId="15" fillId="0" borderId="0" xfId="0" applyFont="1" applyAlignment="1">
      <alignment horizontal="right" wrapText="1"/>
    </xf>
    <xf numFmtId="0" fontId="8" fillId="0" borderId="0" xfId="0" applyFont="1" applyAlignment="1">
      <alignment horizontal="center" vertical="top" wrapText="1"/>
    </xf>
    <xf numFmtId="0" fontId="0" fillId="0" borderId="0" xfId="0"/>
    <xf numFmtId="0" fontId="4" fillId="0" borderId="1" xfId="0" applyFont="1" applyFill="1" applyBorder="1" applyAlignment="1">
      <alignment horizontal="center" vertical="top" wrapText="1"/>
    </xf>
    <xf numFmtId="0" fontId="35" fillId="0" borderId="1" xfId="0" applyFont="1" applyFill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justify" vertical="top" wrapText="1"/>
    </xf>
    <xf numFmtId="0" fontId="9" fillId="0" borderId="1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 wrapText="1"/>
    </xf>
    <xf numFmtId="0" fontId="9" fillId="0" borderId="13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22" fillId="0" borderId="0" xfId="0" applyFont="1" applyAlignment="1">
      <alignment vertical="top" wrapText="1"/>
    </xf>
    <xf numFmtId="0" fontId="13" fillId="0" borderId="0" xfId="0" applyFont="1" applyFill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0" fontId="21" fillId="0" borderId="0" xfId="0" applyFont="1" applyAlignment="1"/>
    <xf numFmtId="0" fontId="13" fillId="0" borderId="0" xfId="0" applyFont="1" applyAlignment="1">
      <alignment horizontal="left" wrapText="1"/>
    </xf>
    <xf numFmtId="0" fontId="13" fillId="0" borderId="9" xfId="0" applyFont="1" applyBorder="1" applyAlignment="1">
      <alignment vertical="top" wrapText="1"/>
    </xf>
    <xf numFmtId="0" fontId="13" fillId="0" borderId="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right" vertical="top" wrapText="1"/>
    </xf>
    <xf numFmtId="0" fontId="15" fillId="0" borderId="0" xfId="0" applyFont="1" applyAlignment="1">
      <alignment horizontal="right" wrapText="1"/>
    </xf>
    <xf numFmtId="0" fontId="8" fillId="0" borderId="0" xfId="0" applyFont="1" applyFill="1" applyAlignment="1">
      <alignment horizontal="center" vertical="top" wrapText="1"/>
    </xf>
    <xf numFmtId="0" fontId="21" fillId="0" borderId="0" xfId="0" applyFont="1" applyFill="1" applyAlignment="1"/>
    <xf numFmtId="0" fontId="11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 vertical="center" wrapText="1"/>
    </xf>
    <xf numFmtId="0" fontId="30" fillId="0" borderId="6" xfId="0" applyFont="1" applyFill="1" applyBorder="1" applyAlignment="1">
      <alignment horizontal="center" wrapText="1"/>
    </xf>
    <xf numFmtId="0" fontId="30" fillId="0" borderId="7" xfId="0" applyFont="1" applyFill="1" applyBorder="1" applyAlignment="1">
      <alignment horizontal="center" wrapText="1"/>
    </xf>
  </cellXfs>
  <cellStyles count="12">
    <cellStyle name="Обычный" xfId="0" builtinId="0"/>
    <cellStyle name="Обычный 2" xfId="3"/>
    <cellStyle name="Обычный 2 2" xfId="6"/>
    <cellStyle name="Обычный 3" xfId="4"/>
    <cellStyle name="Обычный 4" xfId="5"/>
    <cellStyle name="Обычный 6" xfId="9"/>
    <cellStyle name="Тысячи [0]_перечис.11" xfId="1"/>
    <cellStyle name="Тысячи_перечис.11" xfId="2"/>
    <cellStyle name="Финансовый" xfId="10" builtinId="3"/>
    <cellStyle name="Финансовый 2" xfId="7"/>
    <cellStyle name="Финансовый 3" xfId="8"/>
    <cellStyle name="Финансовый 4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E59"/>
  <sheetViews>
    <sheetView workbookViewId="0">
      <selection activeCell="C2" sqref="C2"/>
    </sheetView>
  </sheetViews>
  <sheetFormatPr defaultRowHeight="12.75"/>
  <cols>
    <col min="1" max="1" width="18" style="8" customWidth="1"/>
    <col min="2" max="2" width="20" style="8" customWidth="1"/>
    <col min="3" max="3" width="108.85546875" style="9" customWidth="1"/>
    <col min="4" max="255" width="9.140625" style="8"/>
    <col min="256" max="256" width="13.7109375" style="8" customWidth="1"/>
    <col min="257" max="257" width="18.140625" style="8" customWidth="1"/>
    <col min="258" max="258" width="32.140625" style="8" customWidth="1"/>
    <col min="259" max="259" width="26" style="8" customWidth="1"/>
    <col min="260" max="511" width="9.140625" style="8"/>
    <col min="512" max="512" width="13.7109375" style="8" customWidth="1"/>
    <col min="513" max="513" width="18.140625" style="8" customWidth="1"/>
    <col min="514" max="514" width="32.140625" style="8" customWidth="1"/>
    <col min="515" max="515" width="26" style="8" customWidth="1"/>
    <col min="516" max="767" width="9.140625" style="8"/>
    <col min="768" max="768" width="13.7109375" style="8" customWidth="1"/>
    <col min="769" max="769" width="18.140625" style="8" customWidth="1"/>
    <col min="770" max="770" width="32.140625" style="8" customWidth="1"/>
    <col min="771" max="771" width="26" style="8" customWidth="1"/>
    <col min="772" max="1023" width="9.140625" style="8"/>
    <col min="1024" max="1024" width="13.7109375" style="8" customWidth="1"/>
    <col min="1025" max="1025" width="18.140625" style="8" customWidth="1"/>
    <col min="1026" max="1026" width="32.140625" style="8" customWidth="1"/>
    <col min="1027" max="1027" width="26" style="8" customWidth="1"/>
    <col min="1028" max="1279" width="9.140625" style="8"/>
    <col min="1280" max="1280" width="13.7109375" style="8" customWidth="1"/>
    <col min="1281" max="1281" width="18.140625" style="8" customWidth="1"/>
    <col min="1282" max="1282" width="32.140625" style="8" customWidth="1"/>
    <col min="1283" max="1283" width="26" style="8" customWidth="1"/>
    <col min="1284" max="1535" width="9.140625" style="8"/>
    <col min="1536" max="1536" width="13.7109375" style="8" customWidth="1"/>
    <col min="1537" max="1537" width="18.140625" style="8" customWidth="1"/>
    <col min="1538" max="1538" width="32.140625" style="8" customWidth="1"/>
    <col min="1539" max="1539" width="26" style="8" customWidth="1"/>
    <col min="1540" max="1791" width="9.140625" style="8"/>
    <col min="1792" max="1792" width="13.7109375" style="8" customWidth="1"/>
    <col min="1793" max="1793" width="18.140625" style="8" customWidth="1"/>
    <col min="1794" max="1794" width="32.140625" style="8" customWidth="1"/>
    <col min="1795" max="1795" width="26" style="8" customWidth="1"/>
    <col min="1796" max="2047" width="9.140625" style="8"/>
    <col min="2048" max="2048" width="13.7109375" style="8" customWidth="1"/>
    <col min="2049" max="2049" width="18.140625" style="8" customWidth="1"/>
    <col min="2050" max="2050" width="32.140625" style="8" customWidth="1"/>
    <col min="2051" max="2051" width="26" style="8" customWidth="1"/>
    <col min="2052" max="2303" width="9.140625" style="8"/>
    <col min="2304" max="2304" width="13.7109375" style="8" customWidth="1"/>
    <col min="2305" max="2305" width="18.140625" style="8" customWidth="1"/>
    <col min="2306" max="2306" width="32.140625" style="8" customWidth="1"/>
    <col min="2307" max="2307" width="26" style="8" customWidth="1"/>
    <col min="2308" max="2559" width="9.140625" style="8"/>
    <col min="2560" max="2560" width="13.7109375" style="8" customWidth="1"/>
    <col min="2561" max="2561" width="18.140625" style="8" customWidth="1"/>
    <col min="2562" max="2562" width="32.140625" style="8" customWidth="1"/>
    <col min="2563" max="2563" width="26" style="8" customWidth="1"/>
    <col min="2564" max="2815" width="9.140625" style="8"/>
    <col min="2816" max="2816" width="13.7109375" style="8" customWidth="1"/>
    <col min="2817" max="2817" width="18.140625" style="8" customWidth="1"/>
    <col min="2818" max="2818" width="32.140625" style="8" customWidth="1"/>
    <col min="2819" max="2819" width="26" style="8" customWidth="1"/>
    <col min="2820" max="3071" width="9.140625" style="8"/>
    <col min="3072" max="3072" width="13.7109375" style="8" customWidth="1"/>
    <col min="3073" max="3073" width="18.140625" style="8" customWidth="1"/>
    <col min="3074" max="3074" width="32.140625" style="8" customWidth="1"/>
    <col min="3075" max="3075" width="26" style="8" customWidth="1"/>
    <col min="3076" max="3327" width="9.140625" style="8"/>
    <col min="3328" max="3328" width="13.7109375" style="8" customWidth="1"/>
    <col min="3329" max="3329" width="18.140625" style="8" customWidth="1"/>
    <col min="3330" max="3330" width="32.140625" style="8" customWidth="1"/>
    <col min="3331" max="3331" width="26" style="8" customWidth="1"/>
    <col min="3332" max="3583" width="9.140625" style="8"/>
    <col min="3584" max="3584" width="13.7109375" style="8" customWidth="1"/>
    <col min="3585" max="3585" width="18.140625" style="8" customWidth="1"/>
    <col min="3586" max="3586" width="32.140625" style="8" customWidth="1"/>
    <col min="3587" max="3587" width="26" style="8" customWidth="1"/>
    <col min="3588" max="3839" width="9.140625" style="8"/>
    <col min="3840" max="3840" width="13.7109375" style="8" customWidth="1"/>
    <col min="3841" max="3841" width="18.140625" style="8" customWidth="1"/>
    <col min="3842" max="3842" width="32.140625" style="8" customWidth="1"/>
    <col min="3843" max="3843" width="26" style="8" customWidth="1"/>
    <col min="3844" max="4095" width="9.140625" style="8"/>
    <col min="4096" max="4096" width="13.7109375" style="8" customWidth="1"/>
    <col min="4097" max="4097" width="18.140625" style="8" customWidth="1"/>
    <col min="4098" max="4098" width="32.140625" style="8" customWidth="1"/>
    <col min="4099" max="4099" width="26" style="8" customWidth="1"/>
    <col min="4100" max="4351" width="9.140625" style="8"/>
    <col min="4352" max="4352" width="13.7109375" style="8" customWidth="1"/>
    <col min="4353" max="4353" width="18.140625" style="8" customWidth="1"/>
    <col min="4354" max="4354" width="32.140625" style="8" customWidth="1"/>
    <col min="4355" max="4355" width="26" style="8" customWidth="1"/>
    <col min="4356" max="4607" width="9.140625" style="8"/>
    <col min="4608" max="4608" width="13.7109375" style="8" customWidth="1"/>
    <col min="4609" max="4609" width="18.140625" style="8" customWidth="1"/>
    <col min="4610" max="4610" width="32.140625" style="8" customWidth="1"/>
    <col min="4611" max="4611" width="26" style="8" customWidth="1"/>
    <col min="4612" max="4863" width="9.140625" style="8"/>
    <col min="4864" max="4864" width="13.7109375" style="8" customWidth="1"/>
    <col min="4865" max="4865" width="18.140625" style="8" customWidth="1"/>
    <col min="4866" max="4866" width="32.140625" style="8" customWidth="1"/>
    <col min="4867" max="4867" width="26" style="8" customWidth="1"/>
    <col min="4868" max="5119" width="9.140625" style="8"/>
    <col min="5120" max="5120" width="13.7109375" style="8" customWidth="1"/>
    <col min="5121" max="5121" width="18.140625" style="8" customWidth="1"/>
    <col min="5122" max="5122" width="32.140625" style="8" customWidth="1"/>
    <col min="5123" max="5123" width="26" style="8" customWidth="1"/>
    <col min="5124" max="5375" width="9.140625" style="8"/>
    <col min="5376" max="5376" width="13.7109375" style="8" customWidth="1"/>
    <col min="5377" max="5377" width="18.140625" style="8" customWidth="1"/>
    <col min="5378" max="5378" width="32.140625" style="8" customWidth="1"/>
    <col min="5379" max="5379" width="26" style="8" customWidth="1"/>
    <col min="5380" max="5631" width="9.140625" style="8"/>
    <col min="5632" max="5632" width="13.7109375" style="8" customWidth="1"/>
    <col min="5633" max="5633" width="18.140625" style="8" customWidth="1"/>
    <col min="5634" max="5634" width="32.140625" style="8" customWidth="1"/>
    <col min="5635" max="5635" width="26" style="8" customWidth="1"/>
    <col min="5636" max="5887" width="9.140625" style="8"/>
    <col min="5888" max="5888" width="13.7109375" style="8" customWidth="1"/>
    <col min="5889" max="5889" width="18.140625" style="8" customWidth="1"/>
    <col min="5890" max="5890" width="32.140625" style="8" customWidth="1"/>
    <col min="5891" max="5891" width="26" style="8" customWidth="1"/>
    <col min="5892" max="6143" width="9.140625" style="8"/>
    <col min="6144" max="6144" width="13.7109375" style="8" customWidth="1"/>
    <col min="6145" max="6145" width="18.140625" style="8" customWidth="1"/>
    <col min="6146" max="6146" width="32.140625" style="8" customWidth="1"/>
    <col min="6147" max="6147" width="26" style="8" customWidth="1"/>
    <col min="6148" max="6399" width="9.140625" style="8"/>
    <col min="6400" max="6400" width="13.7109375" style="8" customWidth="1"/>
    <col min="6401" max="6401" width="18.140625" style="8" customWidth="1"/>
    <col min="6402" max="6402" width="32.140625" style="8" customWidth="1"/>
    <col min="6403" max="6403" width="26" style="8" customWidth="1"/>
    <col min="6404" max="6655" width="9.140625" style="8"/>
    <col min="6656" max="6656" width="13.7109375" style="8" customWidth="1"/>
    <col min="6657" max="6657" width="18.140625" style="8" customWidth="1"/>
    <col min="6658" max="6658" width="32.140625" style="8" customWidth="1"/>
    <col min="6659" max="6659" width="26" style="8" customWidth="1"/>
    <col min="6660" max="6911" width="9.140625" style="8"/>
    <col min="6912" max="6912" width="13.7109375" style="8" customWidth="1"/>
    <col min="6913" max="6913" width="18.140625" style="8" customWidth="1"/>
    <col min="6914" max="6914" width="32.140625" style="8" customWidth="1"/>
    <col min="6915" max="6915" width="26" style="8" customWidth="1"/>
    <col min="6916" max="7167" width="9.140625" style="8"/>
    <col min="7168" max="7168" width="13.7109375" style="8" customWidth="1"/>
    <col min="7169" max="7169" width="18.140625" style="8" customWidth="1"/>
    <col min="7170" max="7170" width="32.140625" style="8" customWidth="1"/>
    <col min="7171" max="7171" width="26" style="8" customWidth="1"/>
    <col min="7172" max="7423" width="9.140625" style="8"/>
    <col min="7424" max="7424" width="13.7109375" style="8" customWidth="1"/>
    <col min="7425" max="7425" width="18.140625" style="8" customWidth="1"/>
    <col min="7426" max="7426" width="32.140625" style="8" customWidth="1"/>
    <col min="7427" max="7427" width="26" style="8" customWidth="1"/>
    <col min="7428" max="7679" width="9.140625" style="8"/>
    <col min="7680" max="7680" width="13.7109375" style="8" customWidth="1"/>
    <col min="7681" max="7681" width="18.140625" style="8" customWidth="1"/>
    <col min="7682" max="7682" width="32.140625" style="8" customWidth="1"/>
    <col min="7683" max="7683" width="26" style="8" customWidth="1"/>
    <col min="7684" max="7935" width="9.140625" style="8"/>
    <col min="7936" max="7936" width="13.7109375" style="8" customWidth="1"/>
    <col min="7937" max="7937" width="18.140625" style="8" customWidth="1"/>
    <col min="7938" max="7938" width="32.140625" style="8" customWidth="1"/>
    <col min="7939" max="7939" width="26" style="8" customWidth="1"/>
    <col min="7940" max="8191" width="9.140625" style="8"/>
    <col min="8192" max="8192" width="13.7109375" style="8" customWidth="1"/>
    <col min="8193" max="8193" width="18.140625" style="8" customWidth="1"/>
    <col min="8194" max="8194" width="32.140625" style="8" customWidth="1"/>
    <col min="8195" max="8195" width="26" style="8" customWidth="1"/>
    <col min="8196" max="8447" width="9.140625" style="8"/>
    <col min="8448" max="8448" width="13.7109375" style="8" customWidth="1"/>
    <col min="8449" max="8449" width="18.140625" style="8" customWidth="1"/>
    <col min="8450" max="8450" width="32.140625" style="8" customWidth="1"/>
    <col min="8451" max="8451" width="26" style="8" customWidth="1"/>
    <col min="8452" max="8703" width="9.140625" style="8"/>
    <col min="8704" max="8704" width="13.7109375" style="8" customWidth="1"/>
    <col min="8705" max="8705" width="18.140625" style="8" customWidth="1"/>
    <col min="8706" max="8706" width="32.140625" style="8" customWidth="1"/>
    <col min="8707" max="8707" width="26" style="8" customWidth="1"/>
    <col min="8708" max="8959" width="9.140625" style="8"/>
    <col min="8960" max="8960" width="13.7109375" style="8" customWidth="1"/>
    <col min="8961" max="8961" width="18.140625" style="8" customWidth="1"/>
    <col min="8962" max="8962" width="32.140625" style="8" customWidth="1"/>
    <col min="8963" max="8963" width="26" style="8" customWidth="1"/>
    <col min="8964" max="9215" width="9.140625" style="8"/>
    <col min="9216" max="9216" width="13.7109375" style="8" customWidth="1"/>
    <col min="9217" max="9217" width="18.140625" style="8" customWidth="1"/>
    <col min="9218" max="9218" width="32.140625" style="8" customWidth="1"/>
    <col min="9219" max="9219" width="26" style="8" customWidth="1"/>
    <col min="9220" max="9471" width="9.140625" style="8"/>
    <col min="9472" max="9472" width="13.7109375" style="8" customWidth="1"/>
    <col min="9473" max="9473" width="18.140625" style="8" customWidth="1"/>
    <col min="9474" max="9474" width="32.140625" style="8" customWidth="1"/>
    <col min="9475" max="9475" width="26" style="8" customWidth="1"/>
    <col min="9476" max="9727" width="9.140625" style="8"/>
    <col min="9728" max="9728" width="13.7109375" style="8" customWidth="1"/>
    <col min="9729" max="9729" width="18.140625" style="8" customWidth="1"/>
    <col min="9730" max="9730" width="32.140625" style="8" customWidth="1"/>
    <col min="9731" max="9731" width="26" style="8" customWidth="1"/>
    <col min="9732" max="9983" width="9.140625" style="8"/>
    <col min="9984" max="9984" width="13.7109375" style="8" customWidth="1"/>
    <col min="9985" max="9985" width="18.140625" style="8" customWidth="1"/>
    <col min="9986" max="9986" width="32.140625" style="8" customWidth="1"/>
    <col min="9987" max="9987" width="26" style="8" customWidth="1"/>
    <col min="9988" max="10239" width="9.140625" style="8"/>
    <col min="10240" max="10240" width="13.7109375" style="8" customWidth="1"/>
    <col min="10241" max="10241" width="18.140625" style="8" customWidth="1"/>
    <col min="10242" max="10242" width="32.140625" style="8" customWidth="1"/>
    <col min="10243" max="10243" width="26" style="8" customWidth="1"/>
    <col min="10244" max="10495" width="9.140625" style="8"/>
    <col min="10496" max="10496" width="13.7109375" style="8" customWidth="1"/>
    <col min="10497" max="10497" width="18.140625" style="8" customWidth="1"/>
    <col min="10498" max="10498" width="32.140625" style="8" customWidth="1"/>
    <col min="10499" max="10499" width="26" style="8" customWidth="1"/>
    <col min="10500" max="10751" width="9.140625" style="8"/>
    <col min="10752" max="10752" width="13.7109375" style="8" customWidth="1"/>
    <col min="10753" max="10753" width="18.140625" style="8" customWidth="1"/>
    <col min="10754" max="10754" width="32.140625" style="8" customWidth="1"/>
    <col min="10755" max="10755" width="26" style="8" customWidth="1"/>
    <col min="10756" max="11007" width="9.140625" style="8"/>
    <col min="11008" max="11008" width="13.7109375" style="8" customWidth="1"/>
    <col min="11009" max="11009" width="18.140625" style="8" customWidth="1"/>
    <col min="11010" max="11010" width="32.140625" style="8" customWidth="1"/>
    <col min="11011" max="11011" width="26" style="8" customWidth="1"/>
    <col min="11012" max="11263" width="9.140625" style="8"/>
    <col min="11264" max="11264" width="13.7109375" style="8" customWidth="1"/>
    <col min="11265" max="11265" width="18.140625" style="8" customWidth="1"/>
    <col min="11266" max="11266" width="32.140625" style="8" customWidth="1"/>
    <col min="11267" max="11267" width="26" style="8" customWidth="1"/>
    <col min="11268" max="11519" width="9.140625" style="8"/>
    <col min="11520" max="11520" width="13.7109375" style="8" customWidth="1"/>
    <col min="11521" max="11521" width="18.140625" style="8" customWidth="1"/>
    <col min="11522" max="11522" width="32.140625" style="8" customWidth="1"/>
    <col min="11523" max="11523" width="26" style="8" customWidth="1"/>
    <col min="11524" max="11775" width="9.140625" style="8"/>
    <col min="11776" max="11776" width="13.7109375" style="8" customWidth="1"/>
    <col min="11777" max="11777" width="18.140625" style="8" customWidth="1"/>
    <col min="11778" max="11778" width="32.140625" style="8" customWidth="1"/>
    <col min="11779" max="11779" width="26" style="8" customWidth="1"/>
    <col min="11780" max="12031" width="9.140625" style="8"/>
    <col min="12032" max="12032" width="13.7109375" style="8" customWidth="1"/>
    <col min="12033" max="12033" width="18.140625" style="8" customWidth="1"/>
    <col min="12034" max="12034" width="32.140625" style="8" customWidth="1"/>
    <col min="12035" max="12035" width="26" style="8" customWidth="1"/>
    <col min="12036" max="12287" width="9.140625" style="8"/>
    <col min="12288" max="12288" width="13.7109375" style="8" customWidth="1"/>
    <col min="12289" max="12289" width="18.140625" style="8" customWidth="1"/>
    <col min="12290" max="12290" width="32.140625" style="8" customWidth="1"/>
    <col min="12291" max="12291" width="26" style="8" customWidth="1"/>
    <col min="12292" max="12543" width="9.140625" style="8"/>
    <col min="12544" max="12544" width="13.7109375" style="8" customWidth="1"/>
    <col min="12545" max="12545" width="18.140625" style="8" customWidth="1"/>
    <col min="12546" max="12546" width="32.140625" style="8" customWidth="1"/>
    <col min="12547" max="12547" width="26" style="8" customWidth="1"/>
    <col min="12548" max="12799" width="9.140625" style="8"/>
    <col min="12800" max="12800" width="13.7109375" style="8" customWidth="1"/>
    <col min="12801" max="12801" width="18.140625" style="8" customWidth="1"/>
    <col min="12802" max="12802" width="32.140625" style="8" customWidth="1"/>
    <col min="12803" max="12803" width="26" style="8" customWidth="1"/>
    <col min="12804" max="13055" width="9.140625" style="8"/>
    <col min="13056" max="13056" width="13.7109375" style="8" customWidth="1"/>
    <col min="13057" max="13057" width="18.140625" style="8" customWidth="1"/>
    <col min="13058" max="13058" width="32.140625" style="8" customWidth="1"/>
    <col min="13059" max="13059" width="26" style="8" customWidth="1"/>
    <col min="13060" max="13311" width="9.140625" style="8"/>
    <col min="13312" max="13312" width="13.7109375" style="8" customWidth="1"/>
    <col min="13313" max="13313" width="18.140625" style="8" customWidth="1"/>
    <col min="13314" max="13314" width="32.140625" style="8" customWidth="1"/>
    <col min="13315" max="13315" width="26" style="8" customWidth="1"/>
    <col min="13316" max="13567" width="9.140625" style="8"/>
    <col min="13568" max="13568" width="13.7109375" style="8" customWidth="1"/>
    <col min="13569" max="13569" width="18.140625" style="8" customWidth="1"/>
    <col min="13570" max="13570" width="32.140625" style="8" customWidth="1"/>
    <col min="13571" max="13571" width="26" style="8" customWidth="1"/>
    <col min="13572" max="13823" width="9.140625" style="8"/>
    <col min="13824" max="13824" width="13.7109375" style="8" customWidth="1"/>
    <col min="13825" max="13825" width="18.140625" style="8" customWidth="1"/>
    <col min="13826" max="13826" width="32.140625" style="8" customWidth="1"/>
    <col min="13827" max="13827" width="26" style="8" customWidth="1"/>
    <col min="13828" max="14079" width="9.140625" style="8"/>
    <col min="14080" max="14080" width="13.7109375" style="8" customWidth="1"/>
    <col min="14081" max="14081" width="18.140625" style="8" customWidth="1"/>
    <col min="14082" max="14082" width="32.140625" style="8" customWidth="1"/>
    <col min="14083" max="14083" width="26" style="8" customWidth="1"/>
    <col min="14084" max="14335" width="9.140625" style="8"/>
    <col min="14336" max="14336" width="13.7109375" style="8" customWidth="1"/>
    <col min="14337" max="14337" width="18.140625" style="8" customWidth="1"/>
    <col min="14338" max="14338" width="32.140625" style="8" customWidth="1"/>
    <col min="14339" max="14339" width="26" style="8" customWidth="1"/>
    <col min="14340" max="14591" width="9.140625" style="8"/>
    <col min="14592" max="14592" width="13.7109375" style="8" customWidth="1"/>
    <col min="14593" max="14593" width="18.140625" style="8" customWidth="1"/>
    <col min="14594" max="14594" width="32.140625" style="8" customWidth="1"/>
    <col min="14595" max="14595" width="26" style="8" customWidth="1"/>
    <col min="14596" max="14847" width="9.140625" style="8"/>
    <col min="14848" max="14848" width="13.7109375" style="8" customWidth="1"/>
    <col min="14849" max="14849" width="18.140625" style="8" customWidth="1"/>
    <col min="14850" max="14850" width="32.140625" style="8" customWidth="1"/>
    <col min="14851" max="14851" width="26" style="8" customWidth="1"/>
    <col min="14852" max="15103" width="9.140625" style="8"/>
    <col min="15104" max="15104" width="13.7109375" style="8" customWidth="1"/>
    <col min="15105" max="15105" width="18.140625" style="8" customWidth="1"/>
    <col min="15106" max="15106" width="32.140625" style="8" customWidth="1"/>
    <col min="15107" max="15107" width="26" style="8" customWidth="1"/>
    <col min="15108" max="15359" width="9.140625" style="8"/>
    <col min="15360" max="15360" width="13.7109375" style="8" customWidth="1"/>
    <col min="15361" max="15361" width="18.140625" style="8" customWidth="1"/>
    <col min="15362" max="15362" width="32.140625" style="8" customWidth="1"/>
    <col min="15363" max="15363" width="26" style="8" customWidth="1"/>
    <col min="15364" max="15615" width="9.140625" style="8"/>
    <col min="15616" max="15616" width="13.7109375" style="8" customWidth="1"/>
    <col min="15617" max="15617" width="18.140625" style="8" customWidth="1"/>
    <col min="15618" max="15618" width="32.140625" style="8" customWidth="1"/>
    <col min="15619" max="15619" width="26" style="8" customWidth="1"/>
    <col min="15620" max="15871" width="9.140625" style="8"/>
    <col min="15872" max="15872" width="13.7109375" style="8" customWidth="1"/>
    <col min="15873" max="15873" width="18.140625" style="8" customWidth="1"/>
    <col min="15874" max="15874" width="32.140625" style="8" customWidth="1"/>
    <col min="15875" max="15875" width="26" style="8" customWidth="1"/>
    <col min="15876" max="16127" width="9.140625" style="8"/>
    <col min="16128" max="16128" width="13.7109375" style="8" customWidth="1"/>
    <col min="16129" max="16129" width="18.140625" style="8" customWidth="1"/>
    <col min="16130" max="16130" width="32.140625" style="8" customWidth="1"/>
    <col min="16131" max="16131" width="26" style="8" customWidth="1"/>
    <col min="16132" max="16384" width="9.140625" style="8"/>
  </cols>
  <sheetData>
    <row r="1" spans="1:5" ht="75" customHeight="1">
      <c r="C1" s="225" t="s">
        <v>412</v>
      </c>
      <c r="D1" s="64"/>
      <c r="E1" s="64"/>
    </row>
    <row r="4" spans="1:5" s="37" customFormat="1" ht="36" customHeight="1">
      <c r="A4" s="226" t="s">
        <v>324</v>
      </c>
      <c r="B4" s="227"/>
      <c r="C4" s="227"/>
    </row>
    <row r="5" spans="1:5" s="37" customFormat="1" ht="18.75">
      <c r="A5" s="38"/>
      <c r="C5" s="39"/>
    </row>
    <row r="6" spans="1:5" s="40" customFormat="1" ht="56.25" customHeight="1">
      <c r="A6" s="97" t="s">
        <v>5</v>
      </c>
      <c r="B6" s="97" t="s">
        <v>3</v>
      </c>
      <c r="C6" s="97" t="s">
        <v>6</v>
      </c>
    </row>
    <row r="7" spans="1:5" s="40" customFormat="1" ht="20.45" customHeight="1" thickBot="1">
      <c r="A7" s="228" t="s">
        <v>325</v>
      </c>
      <c r="B7" s="229"/>
      <c r="C7" s="229"/>
    </row>
    <row r="8" spans="1:5" s="36" customFormat="1" ht="18.75" customHeight="1">
      <c r="A8" s="232">
        <v>801</v>
      </c>
      <c r="B8" s="232" t="s">
        <v>290</v>
      </c>
      <c r="C8" s="233" t="s">
        <v>219</v>
      </c>
    </row>
    <row r="9" spans="1:5" s="36" customFormat="1" ht="24" customHeight="1" thickBot="1">
      <c r="A9" s="231"/>
      <c r="B9" s="231"/>
      <c r="C9" s="234"/>
    </row>
    <row r="10" spans="1:5" s="40" customFormat="1" ht="18.75" customHeight="1">
      <c r="A10" s="232">
        <v>801</v>
      </c>
      <c r="B10" s="232" t="s">
        <v>203</v>
      </c>
      <c r="C10" s="233" t="s">
        <v>332</v>
      </c>
    </row>
    <row r="11" spans="1:5" s="40" customFormat="1" ht="19.5" thickBot="1">
      <c r="A11" s="231"/>
      <c r="B11" s="231"/>
      <c r="C11" s="234"/>
    </row>
    <row r="12" spans="1:5" s="40" customFormat="1" ht="42.75" customHeight="1">
      <c r="A12" s="98">
        <v>801</v>
      </c>
      <c r="B12" s="99" t="s">
        <v>204</v>
      </c>
      <c r="C12" s="100" t="s">
        <v>346</v>
      </c>
    </row>
    <row r="13" spans="1:5" s="40" customFormat="1" ht="36.75" customHeight="1">
      <c r="A13" s="235">
        <v>801</v>
      </c>
      <c r="B13" s="235" t="s">
        <v>205</v>
      </c>
      <c r="C13" s="236" t="s">
        <v>403</v>
      </c>
    </row>
    <row r="14" spans="1:5" hidden="1">
      <c r="A14" s="235"/>
      <c r="B14" s="235"/>
      <c r="C14" s="236"/>
    </row>
    <row r="15" spans="1:5" ht="38.25">
      <c r="A15" s="97">
        <v>801</v>
      </c>
      <c r="B15" s="97" t="s">
        <v>206</v>
      </c>
      <c r="C15" s="214" t="s">
        <v>333</v>
      </c>
    </row>
    <row r="16" spans="1:5" ht="30" customHeight="1" thickBot="1">
      <c r="A16" s="230">
        <v>801</v>
      </c>
      <c r="B16" s="230" t="s">
        <v>207</v>
      </c>
      <c r="C16" s="237" t="s">
        <v>350</v>
      </c>
    </row>
    <row r="17" spans="1:3" ht="27.75" hidden="1" customHeight="1" thickBot="1">
      <c r="A17" s="231"/>
      <c r="B17" s="231"/>
      <c r="C17" s="238"/>
    </row>
    <row r="18" spans="1:3" ht="22.5" customHeight="1">
      <c r="A18" s="232">
        <v>801</v>
      </c>
      <c r="B18" s="232" t="s">
        <v>208</v>
      </c>
      <c r="C18" s="239" t="s">
        <v>334</v>
      </c>
    </row>
    <row r="19" spans="1:3" ht="18" customHeight="1" thickBot="1">
      <c r="A19" s="231"/>
      <c r="B19" s="231"/>
      <c r="C19" s="238"/>
    </row>
    <row r="20" spans="1:3" ht="13.5" thickBot="1">
      <c r="A20" s="101">
        <v>801</v>
      </c>
      <c r="B20" s="102" t="s">
        <v>209</v>
      </c>
      <c r="C20" s="103" t="s">
        <v>347</v>
      </c>
    </row>
    <row r="21" spans="1:3" ht="13.5" thickBot="1">
      <c r="A21" s="101">
        <v>801</v>
      </c>
      <c r="B21" s="102" t="s">
        <v>210</v>
      </c>
      <c r="C21" s="103" t="s">
        <v>348</v>
      </c>
    </row>
    <row r="22" spans="1:3" ht="13.5" thickBot="1">
      <c r="A22" s="101">
        <v>801</v>
      </c>
      <c r="B22" s="102" t="s">
        <v>211</v>
      </c>
      <c r="C22" s="103" t="s">
        <v>349</v>
      </c>
    </row>
    <row r="23" spans="1:3" ht="39" thickBot="1">
      <c r="A23" s="101">
        <v>801</v>
      </c>
      <c r="B23" s="102" t="s">
        <v>212</v>
      </c>
      <c r="C23" s="103" t="s">
        <v>335</v>
      </c>
    </row>
    <row r="24" spans="1:3" ht="39" thickBot="1">
      <c r="A24" s="101">
        <v>801</v>
      </c>
      <c r="B24" s="102" t="s">
        <v>213</v>
      </c>
      <c r="C24" s="103" t="s">
        <v>336</v>
      </c>
    </row>
    <row r="25" spans="1:3" ht="39" thickBot="1">
      <c r="A25" s="101">
        <v>801</v>
      </c>
      <c r="B25" s="102" t="s">
        <v>214</v>
      </c>
      <c r="C25" s="103" t="s">
        <v>337</v>
      </c>
    </row>
    <row r="26" spans="1:3" ht="39" thickBot="1">
      <c r="A26" s="101">
        <v>801</v>
      </c>
      <c r="B26" s="102" t="s">
        <v>215</v>
      </c>
      <c r="C26" s="103" t="s">
        <v>338</v>
      </c>
    </row>
    <row r="27" spans="1:3" ht="39" thickBot="1">
      <c r="A27" s="101">
        <v>801</v>
      </c>
      <c r="B27" s="102" t="s">
        <v>216</v>
      </c>
      <c r="C27" s="103" t="s">
        <v>339</v>
      </c>
    </row>
    <row r="28" spans="1:3" ht="13.5" thickBot="1">
      <c r="A28" s="101">
        <v>801</v>
      </c>
      <c r="B28" s="102" t="s">
        <v>217</v>
      </c>
      <c r="C28" s="103" t="s">
        <v>351</v>
      </c>
    </row>
    <row r="29" spans="1:3">
      <c r="A29" s="232">
        <v>801</v>
      </c>
      <c r="B29" s="232" t="s">
        <v>218</v>
      </c>
      <c r="C29" s="239" t="s">
        <v>340</v>
      </c>
    </row>
    <row r="30" spans="1:3" ht="13.5" thickBot="1">
      <c r="A30" s="231"/>
      <c r="B30" s="231"/>
      <c r="C30" s="238"/>
    </row>
    <row r="31" spans="1:3">
      <c r="A31" s="232">
        <v>801</v>
      </c>
      <c r="B31" s="232" t="s">
        <v>220</v>
      </c>
      <c r="C31" s="239" t="s">
        <v>341</v>
      </c>
    </row>
    <row r="32" spans="1:3" ht="13.5" thickBot="1">
      <c r="A32" s="231"/>
      <c r="B32" s="231"/>
      <c r="C32" s="238"/>
    </row>
    <row r="33" spans="1:3" ht="26.25" thickBot="1">
      <c r="A33" s="101">
        <v>801</v>
      </c>
      <c r="B33" s="102" t="s">
        <v>221</v>
      </c>
      <c r="C33" s="103" t="s">
        <v>342</v>
      </c>
    </row>
    <row r="34" spans="1:3">
      <c r="A34" s="232">
        <v>801</v>
      </c>
      <c r="B34" s="232" t="s">
        <v>222</v>
      </c>
      <c r="C34" s="239" t="s">
        <v>343</v>
      </c>
    </row>
    <row r="35" spans="1:3" ht="13.5" thickBot="1">
      <c r="A35" s="231"/>
      <c r="B35" s="231"/>
      <c r="C35" s="238"/>
    </row>
    <row r="36" spans="1:3" ht="13.5" thickBot="1">
      <c r="A36" s="101">
        <v>801</v>
      </c>
      <c r="B36" s="102" t="s">
        <v>223</v>
      </c>
      <c r="C36" s="103" t="s">
        <v>352</v>
      </c>
    </row>
    <row r="37" spans="1:3" ht="13.5" thickBot="1">
      <c r="A37" s="101">
        <v>801</v>
      </c>
      <c r="B37" s="102" t="s">
        <v>224</v>
      </c>
      <c r="C37" s="103" t="s">
        <v>353</v>
      </c>
    </row>
    <row r="38" spans="1:3" ht="13.5" thickBot="1">
      <c r="A38" s="101">
        <v>801</v>
      </c>
      <c r="B38" s="102" t="s">
        <v>225</v>
      </c>
      <c r="C38" s="103" t="s">
        <v>354</v>
      </c>
    </row>
    <row r="39" spans="1:3" ht="13.5" thickBot="1">
      <c r="A39" s="101">
        <v>801</v>
      </c>
      <c r="B39" s="102" t="s">
        <v>406</v>
      </c>
      <c r="C39" s="103" t="s">
        <v>355</v>
      </c>
    </row>
    <row r="40" spans="1:3" ht="13.5" thickBot="1">
      <c r="A40" s="101">
        <v>801</v>
      </c>
      <c r="B40" s="102" t="s">
        <v>387</v>
      </c>
      <c r="C40" s="103" t="s">
        <v>364</v>
      </c>
    </row>
    <row r="41" spans="1:3" ht="13.5" thickBot="1">
      <c r="A41" s="101">
        <v>801</v>
      </c>
      <c r="B41" s="102" t="s">
        <v>386</v>
      </c>
      <c r="C41" s="194" t="s">
        <v>363</v>
      </c>
    </row>
    <row r="42" spans="1:3" ht="24.75" customHeight="1" thickBot="1">
      <c r="A42" s="101">
        <v>801</v>
      </c>
      <c r="B42" s="193" t="s">
        <v>385</v>
      </c>
      <c r="C42" s="195" t="s">
        <v>344</v>
      </c>
    </row>
    <row r="43" spans="1:3" ht="26.25" thickBot="1">
      <c r="A43" s="101">
        <v>801</v>
      </c>
      <c r="B43" s="102" t="s">
        <v>384</v>
      </c>
      <c r="C43" s="104" t="s">
        <v>356</v>
      </c>
    </row>
    <row r="44" spans="1:3" ht="26.25" thickBot="1">
      <c r="A44" s="101">
        <v>801</v>
      </c>
      <c r="B44" s="102" t="s">
        <v>383</v>
      </c>
      <c r="C44" s="104" t="s">
        <v>362</v>
      </c>
    </row>
    <row r="45" spans="1:3" ht="13.5" thickBot="1">
      <c r="A45" s="101">
        <v>801</v>
      </c>
      <c r="B45" s="102" t="s">
        <v>382</v>
      </c>
      <c r="C45" s="103" t="s">
        <v>291</v>
      </c>
    </row>
    <row r="46" spans="1:3">
      <c r="A46" s="232">
        <v>801</v>
      </c>
      <c r="B46" s="232" t="s">
        <v>381</v>
      </c>
      <c r="C46" s="239" t="s">
        <v>345</v>
      </c>
    </row>
    <row r="47" spans="1:3" ht="13.5" thickBot="1">
      <c r="A47" s="231"/>
      <c r="B47" s="231"/>
      <c r="C47" s="238"/>
    </row>
    <row r="48" spans="1:3">
      <c r="A48" s="232">
        <v>801</v>
      </c>
      <c r="B48" s="232" t="s">
        <v>380</v>
      </c>
      <c r="C48" s="239" t="s">
        <v>361</v>
      </c>
    </row>
    <row r="49" spans="1:5" ht="13.5" thickBot="1">
      <c r="A49" s="231"/>
      <c r="B49" s="231"/>
      <c r="C49" s="238"/>
    </row>
    <row r="50" spans="1:5">
      <c r="A50" s="232">
        <v>801</v>
      </c>
      <c r="B50" s="232" t="s">
        <v>379</v>
      </c>
      <c r="C50" s="233" t="s">
        <v>357</v>
      </c>
    </row>
    <row r="51" spans="1:5" ht="13.5" thickBot="1">
      <c r="A51" s="231"/>
      <c r="B51" s="231"/>
      <c r="C51" s="234"/>
    </row>
    <row r="52" spans="1:5" ht="26.25" thickBot="1">
      <c r="A52" s="101">
        <v>801</v>
      </c>
      <c r="B52" s="102" t="s">
        <v>378</v>
      </c>
      <c r="C52" s="104" t="s">
        <v>360</v>
      </c>
    </row>
    <row r="53" spans="1:5" ht="13.5" thickBot="1">
      <c r="A53" s="101">
        <v>801</v>
      </c>
      <c r="B53" s="102" t="s">
        <v>377</v>
      </c>
      <c r="C53" s="104" t="s">
        <v>358</v>
      </c>
    </row>
    <row r="54" spans="1:5" ht="26.25" thickBot="1">
      <c r="A54" s="101">
        <v>801</v>
      </c>
      <c r="B54" s="102" t="s">
        <v>376</v>
      </c>
      <c r="C54" s="103" t="s">
        <v>359</v>
      </c>
    </row>
    <row r="55" spans="1:5" ht="43.5" customHeight="1">
      <c r="A55" s="240"/>
      <c r="B55" s="241"/>
      <c r="C55" s="242"/>
      <c r="D55" s="9"/>
    </row>
    <row r="56" spans="1:5">
      <c r="A56" s="65" t="s">
        <v>226</v>
      </c>
      <c r="B56" s="97" t="s">
        <v>10</v>
      </c>
      <c r="C56" s="105" t="s">
        <v>293</v>
      </c>
      <c r="D56" s="9"/>
    </row>
    <row r="57" spans="1:5">
      <c r="A57" s="72"/>
      <c r="B57" s="73"/>
      <c r="C57" s="74"/>
      <c r="D57" s="9"/>
    </row>
    <row r="58" spans="1:5" ht="18.75">
      <c r="B58" s="243"/>
      <c r="C58" s="243"/>
      <c r="D58" s="243"/>
      <c r="E58" s="243"/>
    </row>
    <row r="59" spans="1:5" ht="104.25" customHeight="1">
      <c r="A59" s="244" t="s">
        <v>322</v>
      </c>
      <c r="B59" s="244"/>
      <c r="C59" s="244"/>
      <c r="D59" s="75"/>
      <c r="E59" s="75"/>
    </row>
  </sheetData>
  <mergeCells count="38">
    <mergeCell ref="A55:C55"/>
    <mergeCell ref="B58:E58"/>
    <mergeCell ref="A59:C59"/>
    <mergeCell ref="A46:A47"/>
    <mergeCell ref="B46:B47"/>
    <mergeCell ref="C46:C47"/>
    <mergeCell ref="A48:A49"/>
    <mergeCell ref="B48:B49"/>
    <mergeCell ref="C48:C49"/>
    <mergeCell ref="A34:A35"/>
    <mergeCell ref="B34:B35"/>
    <mergeCell ref="C34:C35"/>
    <mergeCell ref="A50:A51"/>
    <mergeCell ref="B50:B51"/>
    <mergeCell ref="C50:C51"/>
    <mergeCell ref="C29:C30"/>
    <mergeCell ref="B8:B9"/>
    <mergeCell ref="B10:B11"/>
    <mergeCell ref="B13:B14"/>
    <mergeCell ref="A31:A32"/>
    <mergeCell ref="B31:B32"/>
    <mergeCell ref="C31:C32"/>
    <mergeCell ref="A4:C4"/>
    <mergeCell ref="A7:C7"/>
    <mergeCell ref="B16:B17"/>
    <mergeCell ref="B18:B19"/>
    <mergeCell ref="B29:B30"/>
    <mergeCell ref="A8:A9"/>
    <mergeCell ref="C8:C9"/>
    <mergeCell ref="A10:A11"/>
    <mergeCell ref="C10:C11"/>
    <mergeCell ref="A13:A14"/>
    <mergeCell ref="C13:C14"/>
    <mergeCell ref="A16:A17"/>
    <mergeCell ref="C16:C17"/>
    <mergeCell ref="A18:A19"/>
    <mergeCell ref="C18:C19"/>
    <mergeCell ref="A29:A30"/>
  </mergeCells>
  <pageMargins left="0.15748031496062992" right="0.19685039370078741" top="0.98425196850393704" bottom="0.98425196850393704" header="0.51181102362204722" footer="0.51181102362204722"/>
  <pageSetup paperSize="9" scale="52" orientation="portrait" r:id="rId1"/>
  <headerFooter alignWithMargins="0"/>
  <rowBreaks count="1" manualBreakCount="1">
    <brk id="40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8"/>
  <sheetViews>
    <sheetView workbookViewId="0">
      <selection activeCell="C2" sqref="C2"/>
    </sheetView>
  </sheetViews>
  <sheetFormatPr defaultRowHeight="12.75"/>
  <cols>
    <col min="1" max="1" width="14.5703125" customWidth="1"/>
    <col min="2" max="2" width="46.42578125" customWidth="1"/>
    <col min="3" max="3" width="67.42578125" customWidth="1"/>
  </cols>
  <sheetData>
    <row r="1" spans="1:10" ht="87.75" customHeight="1">
      <c r="A1" s="2"/>
      <c r="B1" s="2"/>
      <c r="C1" s="224" t="s">
        <v>413</v>
      </c>
      <c r="D1" s="64"/>
      <c r="E1" s="64"/>
      <c r="F1" s="3"/>
      <c r="G1" s="3"/>
      <c r="H1" s="3"/>
      <c r="I1" s="3"/>
      <c r="J1" s="3"/>
    </row>
    <row r="2" spans="1:10" ht="18.75">
      <c r="A2" s="2"/>
      <c r="B2" s="2"/>
      <c r="C2" s="2"/>
    </row>
    <row r="3" spans="1:10" ht="66" customHeight="1" thickBot="1">
      <c r="A3" s="245" t="s">
        <v>326</v>
      </c>
      <c r="B3" s="245"/>
      <c r="C3" s="245"/>
    </row>
    <row r="4" spans="1:10" s="7" customFormat="1" ht="64.900000000000006" customHeight="1">
      <c r="A4" s="4" t="s">
        <v>0</v>
      </c>
      <c r="B4" s="5" t="s">
        <v>1</v>
      </c>
      <c r="C4" s="6" t="s">
        <v>2</v>
      </c>
    </row>
    <row r="5" spans="1:10">
      <c r="A5" s="246" t="s">
        <v>327</v>
      </c>
      <c r="B5" s="247"/>
      <c r="C5" s="248"/>
    </row>
    <row r="6" spans="1:10" s="196" customFormat="1">
      <c r="A6" s="199">
        <v>801</v>
      </c>
      <c r="B6" s="199" t="s">
        <v>294</v>
      </c>
      <c r="C6" s="200" t="s">
        <v>295</v>
      </c>
    </row>
    <row r="7" spans="1:10">
      <c r="A7" s="107" t="s">
        <v>161</v>
      </c>
      <c r="B7" s="108" t="s">
        <v>201</v>
      </c>
      <c r="C7" s="109" t="s">
        <v>365</v>
      </c>
    </row>
    <row r="8" spans="1:10">
      <c r="A8" s="107" t="s">
        <v>161</v>
      </c>
      <c r="B8" s="108" t="s">
        <v>202</v>
      </c>
      <c r="C8" s="109" t="s">
        <v>366</v>
      </c>
    </row>
  </sheetData>
  <mergeCells count="2">
    <mergeCell ref="A3:C3"/>
    <mergeCell ref="A5:C5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H43"/>
  <sheetViews>
    <sheetView view="pageBreakPreview" zoomScaleSheetLayoutView="100" workbookViewId="0">
      <selection activeCell="A2" sqref="A2:F2"/>
    </sheetView>
  </sheetViews>
  <sheetFormatPr defaultRowHeight="12.75"/>
  <cols>
    <col min="1" max="1" width="17.42578125" customWidth="1"/>
    <col min="2" max="2" width="35.85546875" style="16" customWidth="1"/>
    <col min="3" max="3" width="48.42578125" style="22" customWidth="1"/>
    <col min="4" max="4" width="14.140625" style="22" hidden="1" customWidth="1"/>
    <col min="5" max="5" width="13.42578125" style="22" hidden="1" customWidth="1"/>
    <col min="6" max="6" width="14.28515625" style="16" customWidth="1"/>
    <col min="7" max="7" width="13.7109375" hidden="1" customWidth="1"/>
    <col min="258" max="258" width="17.42578125" customWidth="1"/>
    <col min="259" max="259" width="25" customWidth="1"/>
    <col min="260" max="260" width="48.28515625" customWidth="1"/>
    <col min="261" max="262" width="19.5703125" customWidth="1"/>
    <col min="514" max="514" width="17.42578125" customWidth="1"/>
    <col min="515" max="515" width="25" customWidth="1"/>
    <col min="516" max="516" width="48.28515625" customWidth="1"/>
    <col min="517" max="518" width="19.5703125" customWidth="1"/>
    <col min="770" max="770" width="17.42578125" customWidth="1"/>
    <col min="771" max="771" width="25" customWidth="1"/>
    <col min="772" max="772" width="48.28515625" customWidth="1"/>
    <col min="773" max="774" width="19.5703125" customWidth="1"/>
    <col min="1026" max="1026" width="17.42578125" customWidth="1"/>
    <col min="1027" max="1027" width="25" customWidth="1"/>
    <col min="1028" max="1028" width="48.28515625" customWidth="1"/>
    <col min="1029" max="1030" width="19.5703125" customWidth="1"/>
    <col min="1282" max="1282" width="17.42578125" customWidth="1"/>
    <col min="1283" max="1283" width="25" customWidth="1"/>
    <col min="1284" max="1284" width="48.28515625" customWidth="1"/>
    <col min="1285" max="1286" width="19.5703125" customWidth="1"/>
    <col min="1538" max="1538" width="17.42578125" customWidth="1"/>
    <col min="1539" max="1539" width="25" customWidth="1"/>
    <col min="1540" max="1540" width="48.28515625" customWidth="1"/>
    <col min="1541" max="1542" width="19.5703125" customWidth="1"/>
    <col min="1794" max="1794" width="17.42578125" customWidth="1"/>
    <col min="1795" max="1795" width="25" customWidth="1"/>
    <col min="1796" max="1796" width="48.28515625" customWidth="1"/>
    <col min="1797" max="1798" width="19.5703125" customWidth="1"/>
    <col min="2050" max="2050" width="17.42578125" customWidth="1"/>
    <col min="2051" max="2051" width="25" customWidth="1"/>
    <col min="2052" max="2052" width="48.28515625" customWidth="1"/>
    <col min="2053" max="2054" width="19.5703125" customWidth="1"/>
    <col min="2306" max="2306" width="17.42578125" customWidth="1"/>
    <col min="2307" max="2307" width="25" customWidth="1"/>
    <col min="2308" max="2308" width="48.28515625" customWidth="1"/>
    <col min="2309" max="2310" width="19.5703125" customWidth="1"/>
    <col min="2562" max="2562" width="17.42578125" customWidth="1"/>
    <col min="2563" max="2563" width="25" customWidth="1"/>
    <col min="2564" max="2564" width="48.28515625" customWidth="1"/>
    <col min="2565" max="2566" width="19.5703125" customWidth="1"/>
    <col min="2818" max="2818" width="17.42578125" customWidth="1"/>
    <col min="2819" max="2819" width="25" customWidth="1"/>
    <col min="2820" max="2820" width="48.28515625" customWidth="1"/>
    <col min="2821" max="2822" width="19.5703125" customWidth="1"/>
    <col min="3074" max="3074" width="17.42578125" customWidth="1"/>
    <col min="3075" max="3075" width="25" customWidth="1"/>
    <col min="3076" max="3076" width="48.28515625" customWidth="1"/>
    <col min="3077" max="3078" width="19.5703125" customWidth="1"/>
    <col min="3330" max="3330" width="17.42578125" customWidth="1"/>
    <col min="3331" max="3331" width="25" customWidth="1"/>
    <col min="3332" max="3332" width="48.28515625" customWidth="1"/>
    <col min="3333" max="3334" width="19.5703125" customWidth="1"/>
    <col min="3586" max="3586" width="17.42578125" customWidth="1"/>
    <col min="3587" max="3587" width="25" customWidth="1"/>
    <col min="3588" max="3588" width="48.28515625" customWidth="1"/>
    <col min="3589" max="3590" width="19.5703125" customWidth="1"/>
    <col min="3842" max="3842" width="17.42578125" customWidth="1"/>
    <col min="3843" max="3843" width="25" customWidth="1"/>
    <col min="3844" max="3844" width="48.28515625" customWidth="1"/>
    <col min="3845" max="3846" width="19.5703125" customWidth="1"/>
    <col min="4098" max="4098" width="17.42578125" customWidth="1"/>
    <col min="4099" max="4099" width="25" customWidth="1"/>
    <col min="4100" max="4100" width="48.28515625" customWidth="1"/>
    <col min="4101" max="4102" width="19.5703125" customWidth="1"/>
    <col min="4354" max="4354" width="17.42578125" customWidth="1"/>
    <col min="4355" max="4355" width="25" customWidth="1"/>
    <col min="4356" max="4356" width="48.28515625" customWidth="1"/>
    <col min="4357" max="4358" width="19.5703125" customWidth="1"/>
    <col min="4610" max="4610" width="17.42578125" customWidth="1"/>
    <col min="4611" max="4611" width="25" customWidth="1"/>
    <col min="4612" max="4612" width="48.28515625" customWidth="1"/>
    <col min="4613" max="4614" width="19.5703125" customWidth="1"/>
    <col min="4866" max="4866" width="17.42578125" customWidth="1"/>
    <col min="4867" max="4867" width="25" customWidth="1"/>
    <col min="4868" max="4868" width="48.28515625" customWidth="1"/>
    <col min="4869" max="4870" width="19.5703125" customWidth="1"/>
    <col min="5122" max="5122" width="17.42578125" customWidth="1"/>
    <col min="5123" max="5123" width="25" customWidth="1"/>
    <col min="5124" max="5124" width="48.28515625" customWidth="1"/>
    <col min="5125" max="5126" width="19.5703125" customWidth="1"/>
    <col min="5378" max="5378" width="17.42578125" customWidth="1"/>
    <col min="5379" max="5379" width="25" customWidth="1"/>
    <col min="5380" max="5380" width="48.28515625" customWidth="1"/>
    <col min="5381" max="5382" width="19.5703125" customWidth="1"/>
    <col min="5634" max="5634" width="17.42578125" customWidth="1"/>
    <col min="5635" max="5635" width="25" customWidth="1"/>
    <col min="5636" max="5636" width="48.28515625" customWidth="1"/>
    <col min="5637" max="5638" width="19.5703125" customWidth="1"/>
    <col min="5890" max="5890" width="17.42578125" customWidth="1"/>
    <col min="5891" max="5891" width="25" customWidth="1"/>
    <col min="5892" max="5892" width="48.28515625" customWidth="1"/>
    <col min="5893" max="5894" width="19.5703125" customWidth="1"/>
    <col min="6146" max="6146" width="17.42578125" customWidth="1"/>
    <col min="6147" max="6147" width="25" customWidth="1"/>
    <col min="6148" max="6148" width="48.28515625" customWidth="1"/>
    <col min="6149" max="6150" width="19.5703125" customWidth="1"/>
    <col min="6402" max="6402" width="17.42578125" customWidth="1"/>
    <col min="6403" max="6403" width="25" customWidth="1"/>
    <col min="6404" max="6404" width="48.28515625" customWidth="1"/>
    <col min="6405" max="6406" width="19.5703125" customWidth="1"/>
    <col min="6658" max="6658" width="17.42578125" customWidth="1"/>
    <col min="6659" max="6659" width="25" customWidth="1"/>
    <col min="6660" max="6660" width="48.28515625" customWidth="1"/>
    <col min="6661" max="6662" width="19.5703125" customWidth="1"/>
    <col min="6914" max="6914" width="17.42578125" customWidth="1"/>
    <col min="6915" max="6915" width="25" customWidth="1"/>
    <col min="6916" max="6916" width="48.28515625" customWidth="1"/>
    <col min="6917" max="6918" width="19.5703125" customWidth="1"/>
    <col min="7170" max="7170" width="17.42578125" customWidth="1"/>
    <col min="7171" max="7171" width="25" customWidth="1"/>
    <col min="7172" max="7172" width="48.28515625" customWidth="1"/>
    <col min="7173" max="7174" width="19.5703125" customWidth="1"/>
    <col min="7426" max="7426" width="17.42578125" customWidth="1"/>
    <col min="7427" max="7427" width="25" customWidth="1"/>
    <col min="7428" max="7428" width="48.28515625" customWidth="1"/>
    <col min="7429" max="7430" width="19.5703125" customWidth="1"/>
    <col min="7682" max="7682" width="17.42578125" customWidth="1"/>
    <col min="7683" max="7683" width="25" customWidth="1"/>
    <col min="7684" max="7684" width="48.28515625" customWidth="1"/>
    <col min="7685" max="7686" width="19.5703125" customWidth="1"/>
    <col min="7938" max="7938" width="17.42578125" customWidth="1"/>
    <col min="7939" max="7939" width="25" customWidth="1"/>
    <col min="7940" max="7940" width="48.28515625" customWidth="1"/>
    <col min="7941" max="7942" width="19.5703125" customWidth="1"/>
    <col min="8194" max="8194" width="17.42578125" customWidth="1"/>
    <col min="8195" max="8195" width="25" customWidth="1"/>
    <col min="8196" max="8196" width="48.28515625" customWidth="1"/>
    <col min="8197" max="8198" width="19.5703125" customWidth="1"/>
    <col min="8450" max="8450" width="17.42578125" customWidth="1"/>
    <col min="8451" max="8451" width="25" customWidth="1"/>
    <col min="8452" max="8452" width="48.28515625" customWidth="1"/>
    <col min="8453" max="8454" width="19.5703125" customWidth="1"/>
    <col min="8706" max="8706" width="17.42578125" customWidth="1"/>
    <col min="8707" max="8707" width="25" customWidth="1"/>
    <col min="8708" max="8708" width="48.28515625" customWidth="1"/>
    <col min="8709" max="8710" width="19.5703125" customWidth="1"/>
    <col min="8962" max="8962" width="17.42578125" customWidth="1"/>
    <col min="8963" max="8963" width="25" customWidth="1"/>
    <col min="8964" max="8964" width="48.28515625" customWidth="1"/>
    <col min="8965" max="8966" width="19.5703125" customWidth="1"/>
    <col min="9218" max="9218" width="17.42578125" customWidth="1"/>
    <col min="9219" max="9219" width="25" customWidth="1"/>
    <col min="9220" max="9220" width="48.28515625" customWidth="1"/>
    <col min="9221" max="9222" width="19.5703125" customWidth="1"/>
    <col min="9474" max="9474" width="17.42578125" customWidth="1"/>
    <col min="9475" max="9475" width="25" customWidth="1"/>
    <col min="9476" max="9476" width="48.28515625" customWidth="1"/>
    <col min="9477" max="9478" width="19.5703125" customWidth="1"/>
    <col min="9730" max="9730" width="17.42578125" customWidth="1"/>
    <col min="9731" max="9731" width="25" customWidth="1"/>
    <col min="9732" max="9732" width="48.28515625" customWidth="1"/>
    <col min="9733" max="9734" width="19.5703125" customWidth="1"/>
    <col min="9986" max="9986" width="17.42578125" customWidth="1"/>
    <col min="9987" max="9987" width="25" customWidth="1"/>
    <col min="9988" max="9988" width="48.28515625" customWidth="1"/>
    <col min="9989" max="9990" width="19.5703125" customWidth="1"/>
    <col min="10242" max="10242" width="17.42578125" customWidth="1"/>
    <col min="10243" max="10243" width="25" customWidth="1"/>
    <col min="10244" max="10244" width="48.28515625" customWidth="1"/>
    <col min="10245" max="10246" width="19.5703125" customWidth="1"/>
    <col min="10498" max="10498" width="17.42578125" customWidth="1"/>
    <col min="10499" max="10499" width="25" customWidth="1"/>
    <col min="10500" max="10500" width="48.28515625" customWidth="1"/>
    <col min="10501" max="10502" width="19.5703125" customWidth="1"/>
    <col min="10754" max="10754" width="17.42578125" customWidth="1"/>
    <col min="10755" max="10755" width="25" customWidth="1"/>
    <col min="10756" max="10756" width="48.28515625" customWidth="1"/>
    <col min="10757" max="10758" width="19.5703125" customWidth="1"/>
    <col min="11010" max="11010" width="17.42578125" customWidth="1"/>
    <col min="11011" max="11011" width="25" customWidth="1"/>
    <col min="11012" max="11012" width="48.28515625" customWidth="1"/>
    <col min="11013" max="11014" width="19.5703125" customWidth="1"/>
    <col min="11266" max="11266" width="17.42578125" customWidth="1"/>
    <col min="11267" max="11267" width="25" customWidth="1"/>
    <col min="11268" max="11268" width="48.28515625" customWidth="1"/>
    <col min="11269" max="11270" width="19.5703125" customWidth="1"/>
    <col min="11522" max="11522" width="17.42578125" customWidth="1"/>
    <col min="11523" max="11523" width="25" customWidth="1"/>
    <col min="11524" max="11524" width="48.28515625" customWidth="1"/>
    <col min="11525" max="11526" width="19.5703125" customWidth="1"/>
    <col min="11778" max="11778" width="17.42578125" customWidth="1"/>
    <col min="11779" max="11779" width="25" customWidth="1"/>
    <col min="11780" max="11780" width="48.28515625" customWidth="1"/>
    <col min="11781" max="11782" width="19.5703125" customWidth="1"/>
    <col min="12034" max="12034" width="17.42578125" customWidth="1"/>
    <col min="12035" max="12035" width="25" customWidth="1"/>
    <col min="12036" max="12036" width="48.28515625" customWidth="1"/>
    <col min="12037" max="12038" width="19.5703125" customWidth="1"/>
    <col min="12290" max="12290" width="17.42578125" customWidth="1"/>
    <col min="12291" max="12291" width="25" customWidth="1"/>
    <col min="12292" max="12292" width="48.28515625" customWidth="1"/>
    <col min="12293" max="12294" width="19.5703125" customWidth="1"/>
    <col min="12546" max="12546" width="17.42578125" customWidth="1"/>
    <col min="12547" max="12547" width="25" customWidth="1"/>
    <col min="12548" max="12548" width="48.28515625" customWidth="1"/>
    <col min="12549" max="12550" width="19.5703125" customWidth="1"/>
    <col min="12802" max="12802" width="17.42578125" customWidth="1"/>
    <col min="12803" max="12803" width="25" customWidth="1"/>
    <col min="12804" max="12804" width="48.28515625" customWidth="1"/>
    <col min="12805" max="12806" width="19.5703125" customWidth="1"/>
    <col min="13058" max="13058" width="17.42578125" customWidth="1"/>
    <col min="13059" max="13059" width="25" customWidth="1"/>
    <col min="13060" max="13060" width="48.28515625" customWidth="1"/>
    <col min="13061" max="13062" width="19.5703125" customWidth="1"/>
    <col min="13314" max="13314" width="17.42578125" customWidth="1"/>
    <col min="13315" max="13315" width="25" customWidth="1"/>
    <col min="13316" max="13316" width="48.28515625" customWidth="1"/>
    <col min="13317" max="13318" width="19.5703125" customWidth="1"/>
    <col min="13570" max="13570" width="17.42578125" customWidth="1"/>
    <col min="13571" max="13571" width="25" customWidth="1"/>
    <col min="13572" max="13572" width="48.28515625" customWidth="1"/>
    <col min="13573" max="13574" width="19.5703125" customWidth="1"/>
    <col min="13826" max="13826" width="17.42578125" customWidth="1"/>
    <col min="13827" max="13827" width="25" customWidth="1"/>
    <col min="13828" max="13828" width="48.28515625" customWidth="1"/>
    <col min="13829" max="13830" width="19.5703125" customWidth="1"/>
    <col min="14082" max="14082" width="17.42578125" customWidth="1"/>
    <col min="14083" max="14083" width="25" customWidth="1"/>
    <col min="14084" max="14084" width="48.28515625" customWidth="1"/>
    <col min="14085" max="14086" width="19.5703125" customWidth="1"/>
    <col min="14338" max="14338" width="17.42578125" customWidth="1"/>
    <col min="14339" max="14339" width="25" customWidth="1"/>
    <col min="14340" max="14340" width="48.28515625" customWidth="1"/>
    <col min="14341" max="14342" width="19.5703125" customWidth="1"/>
    <col min="14594" max="14594" width="17.42578125" customWidth="1"/>
    <col min="14595" max="14595" width="25" customWidth="1"/>
    <col min="14596" max="14596" width="48.28515625" customWidth="1"/>
    <col min="14597" max="14598" width="19.5703125" customWidth="1"/>
    <col min="14850" max="14850" width="17.42578125" customWidth="1"/>
    <col min="14851" max="14851" width="25" customWidth="1"/>
    <col min="14852" max="14852" width="48.28515625" customWidth="1"/>
    <col min="14853" max="14854" width="19.5703125" customWidth="1"/>
    <col min="15106" max="15106" width="17.42578125" customWidth="1"/>
    <col min="15107" max="15107" width="25" customWidth="1"/>
    <col min="15108" max="15108" width="48.28515625" customWidth="1"/>
    <col min="15109" max="15110" width="19.5703125" customWidth="1"/>
    <col min="15362" max="15362" width="17.42578125" customWidth="1"/>
    <col min="15363" max="15363" width="25" customWidth="1"/>
    <col min="15364" max="15364" width="48.28515625" customWidth="1"/>
    <col min="15365" max="15366" width="19.5703125" customWidth="1"/>
    <col min="15618" max="15618" width="17.42578125" customWidth="1"/>
    <col min="15619" max="15619" width="25" customWidth="1"/>
    <col min="15620" max="15620" width="48.28515625" customWidth="1"/>
    <col min="15621" max="15622" width="19.5703125" customWidth="1"/>
    <col min="15874" max="15874" width="17.42578125" customWidth="1"/>
    <col min="15875" max="15875" width="25" customWidth="1"/>
    <col min="15876" max="15876" width="48.28515625" customWidth="1"/>
    <col min="15877" max="15878" width="19.5703125" customWidth="1"/>
    <col min="16130" max="16130" width="17.42578125" customWidth="1"/>
    <col min="16131" max="16131" width="25" customWidth="1"/>
    <col min="16132" max="16132" width="48.28515625" customWidth="1"/>
    <col min="16133" max="16134" width="19.5703125" customWidth="1"/>
  </cols>
  <sheetData>
    <row r="1" spans="1:8" s="8" customFormat="1" ht="80.25" customHeight="1">
      <c r="B1" s="11"/>
      <c r="C1" s="255" t="s">
        <v>414</v>
      </c>
      <c r="D1" s="255"/>
      <c r="E1" s="255"/>
      <c r="F1" s="255"/>
    </row>
    <row r="2" spans="1:8" s="40" customFormat="1" ht="47.25" customHeight="1">
      <c r="A2" s="249" t="s">
        <v>328</v>
      </c>
      <c r="B2" s="250"/>
      <c r="C2" s="250"/>
      <c r="D2" s="250"/>
      <c r="E2" s="250"/>
      <c r="F2" s="250"/>
    </row>
    <row r="3" spans="1:8" s="8" customFormat="1" ht="15.75">
      <c r="A3" s="12"/>
      <c r="B3" s="13"/>
      <c r="C3" s="14"/>
      <c r="D3" s="14"/>
      <c r="E3" s="14"/>
      <c r="F3" s="76" t="s">
        <v>143</v>
      </c>
    </row>
    <row r="4" spans="1:8" s="40" customFormat="1" ht="25.5">
      <c r="A4" s="54" t="s">
        <v>7</v>
      </c>
      <c r="B4" s="54" t="s">
        <v>8</v>
      </c>
      <c r="C4" s="54" t="s">
        <v>4</v>
      </c>
      <c r="D4" s="54" t="s">
        <v>299</v>
      </c>
      <c r="E4" s="54" t="s">
        <v>296</v>
      </c>
      <c r="F4" s="77" t="s">
        <v>321</v>
      </c>
      <c r="G4" s="55" t="s">
        <v>190</v>
      </c>
      <c r="H4" s="8"/>
    </row>
    <row r="5" spans="1:8" s="15" customFormat="1" ht="15.75">
      <c r="A5" s="56">
        <v>1</v>
      </c>
      <c r="B5" s="56">
        <v>2</v>
      </c>
      <c r="C5" s="56">
        <v>3</v>
      </c>
      <c r="D5" s="56"/>
      <c r="E5" s="56"/>
      <c r="F5" s="56">
        <v>4</v>
      </c>
      <c r="G5" s="57"/>
      <c r="H5" s="8"/>
    </row>
    <row r="6" spans="1:8" s="40" customFormat="1" ht="18.75">
      <c r="A6" s="87" t="s">
        <v>193</v>
      </c>
      <c r="B6" s="155" t="s">
        <v>10</v>
      </c>
      <c r="C6" s="156" t="s">
        <v>11</v>
      </c>
      <c r="D6" s="157">
        <f>D7+D16</f>
        <v>229.5</v>
      </c>
      <c r="E6" s="157">
        <f>F6-D6</f>
        <v>42.899999999999977</v>
      </c>
      <c r="F6" s="157">
        <f>F7+F16</f>
        <v>272.39999999999998</v>
      </c>
      <c r="G6" s="54">
        <f>G7+G16</f>
        <v>425.9</v>
      </c>
      <c r="H6" s="8"/>
    </row>
    <row r="7" spans="1:8" s="40" customFormat="1" ht="18.75">
      <c r="A7" s="158"/>
      <c r="B7" s="155"/>
      <c r="C7" s="156" t="s">
        <v>12</v>
      </c>
      <c r="D7" s="157">
        <f>D8+D9+D10+D12+D15</f>
        <v>148.5</v>
      </c>
      <c r="E7" s="157">
        <f t="shared" ref="E7:E33" si="0">F7-D7</f>
        <v>57.900000000000006</v>
      </c>
      <c r="F7" s="157">
        <f>F8+F9+F10+F12+F15</f>
        <v>206.4</v>
      </c>
      <c r="G7" s="54">
        <f>G8+G11+G13+G14+G9</f>
        <v>389.9</v>
      </c>
      <c r="H7" s="8"/>
    </row>
    <row r="8" spans="1:8" s="40" customFormat="1" ht="18.75">
      <c r="A8" s="160">
        <v>182</v>
      </c>
      <c r="B8" s="161" t="s">
        <v>13</v>
      </c>
      <c r="C8" s="159" t="s">
        <v>14</v>
      </c>
      <c r="D8" s="162">
        <v>49</v>
      </c>
      <c r="E8" s="157">
        <f t="shared" si="0"/>
        <v>17</v>
      </c>
      <c r="F8" s="162">
        <v>66</v>
      </c>
      <c r="G8" s="57">
        <v>125</v>
      </c>
      <c r="H8" s="8"/>
    </row>
    <row r="9" spans="1:8" s="40" customFormat="1" ht="25.5" hidden="1">
      <c r="A9" s="160">
        <v>100</v>
      </c>
      <c r="B9" s="161" t="s">
        <v>150</v>
      </c>
      <c r="C9" s="159" t="s">
        <v>15</v>
      </c>
      <c r="D9" s="162"/>
      <c r="E9" s="157">
        <f t="shared" si="0"/>
        <v>0</v>
      </c>
      <c r="F9" s="162"/>
      <c r="G9" s="57">
        <v>227.9</v>
      </c>
      <c r="H9" s="8"/>
    </row>
    <row r="10" spans="1:8" s="41" customFormat="1" ht="18.75">
      <c r="A10" s="155">
        <v>182</v>
      </c>
      <c r="B10" s="155" t="s">
        <v>16</v>
      </c>
      <c r="C10" s="156" t="s">
        <v>17</v>
      </c>
      <c r="D10" s="157">
        <f>D11</f>
        <v>4</v>
      </c>
      <c r="E10" s="157">
        <f t="shared" si="0"/>
        <v>-3.6</v>
      </c>
      <c r="F10" s="157">
        <f>F11</f>
        <v>0.4</v>
      </c>
      <c r="G10" s="54">
        <f>G11</f>
        <v>4</v>
      </c>
      <c r="H10" s="58"/>
    </row>
    <row r="11" spans="1:8" s="40" customFormat="1" ht="18.75">
      <c r="A11" s="160">
        <v>182</v>
      </c>
      <c r="B11" s="160" t="s">
        <v>18</v>
      </c>
      <c r="C11" s="159" t="s">
        <v>19</v>
      </c>
      <c r="D11" s="162">
        <v>4</v>
      </c>
      <c r="E11" s="157">
        <f t="shared" si="0"/>
        <v>-3.6</v>
      </c>
      <c r="F11" s="162">
        <v>0.4</v>
      </c>
      <c r="G11" s="57">
        <v>4</v>
      </c>
      <c r="H11" s="8"/>
    </row>
    <row r="12" spans="1:8" s="41" customFormat="1" ht="18.75">
      <c r="A12" s="155">
        <v>182</v>
      </c>
      <c r="B12" s="155" t="s">
        <v>20</v>
      </c>
      <c r="C12" s="156" t="s">
        <v>21</v>
      </c>
      <c r="D12" s="157">
        <f>D13+D14</f>
        <v>95.5</v>
      </c>
      <c r="E12" s="157">
        <f t="shared" si="0"/>
        <v>44.5</v>
      </c>
      <c r="F12" s="157">
        <f>F13+F14</f>
        <v>140</v>
      </c>
      <c r="G12" s="54">
        <f>G13+G14</f>
        <v>33</v>
      </c>
      <c r="H12" s="58"/>
    </row>
    <row r="13" spans="1:8" s="41" customFormat="1" ht="18.75">
      <c r="A13" s="160">
        <v>182</v>
      </c>
      <c r="B13" s="160" t="s">
        <v>144</v>
      </c>
      <c r="C13" s="159" t="s">
        <v>191</v>
      </c>
      <c r="D13" s="157">
        <v>30</v>
      </c>
      <c r="E13" s="157">
        <f t="shared" si="0"/>
        <v>8</v>
      </c>
      <c r="F13" s="157">
        <v>38</v>
      </c>
      <c r="G13" s="59">
        <v>8</v>
      </c>
      <c r="H13" s="58"/>
    </row>
    <row r="14" spans="1:8" s="40" customFormat="1" ht="18.75">
      <c r="A14" s="160">
        <v>182</v>
      </c>
      <c r="B14" s="160" t="s">
        <v>145</v>
      </c>
      <c r="C14" s="159" t="s">
        <v>192</v>
      </c>
      <c r="D14" s="162">
        <v>65.5</v>
      </c>
      <c r="E14" s="157">
        <f t="shared" si="0"/>
        <v>36.5</v>
      </c>
      <c r="F14" s="162">
        <v>102</v>
      </c>
      <c r="G14" s="57">
        <v>25</v>
      </c>
      <c r="H14" s="8"/>
    </row>
    <row r="15" spans="1:8" s="41" customFormat="1" ht="18.75" hidden="1">
      <c r="A15" s="169" t="s">
        <v>193</v>
      </c>
      <c r="B15" s="155" t="s">
        <v>22</v>
      </c>
      <c r="C15" s="156" t="s">
        <v>23</v>
      </c>
      <c r="D15" s="157"/>
      <c r="E15" s="157">
        <f t="shared" si="0"/>
        <v>0</v>
      </c>
      <c r="F15" s="157"/>
      <c r="G15" s="59"/>
      <c r="H15" s="58"/>
    </row>
    <row r="16" spans="1:8" s="40" customFormat="1" ht="18.75">
      <c r="A16" s="163"/>
      <c r="B16" s="160"/>
      <c r="C16" s="156" t="s">
        <v>24</v>
      </c>
      <c r="D16" s="157">
        <f>D17+D20+D23</f>
        <v>81</v>
      </c>
      <c r="E16" s="157">
        <f t="shared" si="0"/>
        <v>-15</v>
      </c>
      <c r="F16" s="157">
        <f>F17+F20+F23</f>
        <v>66</v>
      </c>
      <c r="G16" s="54">
        <f>G17+G20+G23</f>
        <v>36</v>
      </c>
      <c r="H16" s="8"/>
    </row>
    <row r="17" spans="1:8" s="41" customFormat="1" ht="25.5" hidden="1">
      <c r="A17" s="87" t="s">
        <v>196</v>
      </c>
      <c r="B17" s="155" t="s">
        <v>25</v>
      </c>
      <c r="C17" s="156" t="s">
        <v>26</v>
      </c>
      <c r="D17" s="157">
        <f>D18</f>
        <v>0</v>
      </c>
      <c r="E17" s="157">
        <f t="shared" si="0"/>
        <v>0</v>
      </c>
      <c r="F17" s="157">
        <f>F18</f>
        <v>0</v>
      </c>
      <c r="G17" s="59">
        <v>18.5</v>
      </c>
      <c r="H17" s="58"/>
    </row>
    <row r="18" spans="1:8" s="41" customFormat="1" ht="76.5" hidden="1">
      <c r="A18" s="87" t="s">
        <v>196</v>
      </c>
      <c r="B18" s="164" t="s">
        <v>194</v>
      </c>
      <c r="C18" s="165" t="s">
        <v>195</v>
      </c>
      <c r="D18" s="157"/>
      <c r="E18" s="157">
        <f t="shared" si="0"/>
        <v>0</v>
      </c>
      <c r="F18" s="157"/>
      <c r="G18" s="59">
        <v>18.5</v>
      </c>
      <c r="H18" s="58"/>
    </row>
    <row r="19" spans="1:8" s="41" customFormat="1" ht="76.5" hidden="1">
      <c r="A19" s="87" t="s">
        <v>196</v>
      </c>
      <c r="B19" s="164" t="s">
        <v>197</v>
      </c>
      <c r="C19" s="165" t="s">
        <v>198</v>
      </c>
      <c r="D19" s="157">
        <v>0</v>
      </c>
      <c r="E19" s="157">
        <f t="shared" si="0"/>
        <v>0</v>
      </c>
      <c r="F19" s="157">
        <v>0</v>
      </c>
      <c r="G19" s="59">
        <v>18.5</v>
      </c>
      <c r="H19" s="58"/>
    </row>
    <row r="20" spans="1:8" s="41" customFormat="1" ht="25.5">
      <c r="A20" s="155">
        <v>801</v>
      </c>
      <c r="B20" s="155" t="s">
        <v>27</v>
      </c>
      <c r="C20" s="166" t="s">
        <v>28</v>
      </c>
      <c r="D20" s="157">
        <f>D21</f>
        <v>45</v>
      </c>
      <c r="E20" s="157">
        <f t="shared" si="0"/>
        <v>-15</v>
      </c>
      <c r="F20" s="157">
        <f>F21+F22</f>
        <v>30</v>
      </c>
      <c r="G20" s="59">
        <v>9.5</v>
      </c>
      <c r="H20" s="58"/>
    </row>
    <row r="21" spans="1:8" s="41" customFormat="1" ht="25.5">
      <c r="A21" s="87" t="s">
        <v>161</v>
      </c>
      <c r="B21" s="160" t="s">
        <v>199</v>
      </c>
      <c r="C21" s="167" t="s">
        <v>348</v>
      </c>
      <c r="D21" s="157">
        <v>45</v>
      </c>
      <c r="E21" s="157">
        <f t="shared" si="0"/>
        <v>-24.5</v>
      </c>
      <c r="F21" s="157">
        <v>20.5</v>
      </c>
      <c r="G21" s="59">
        <v>9.5</v>
      </c>
      <c r="H21" s="58"/>
    </row>
    <row r="22" spans="1:8" s="41" customFormat="1" ht="25.5">
      <c r="A22" s="87" t="s">
        <v>161</v>
      </c>
      <c r="B22" s="160" t="s">
        <v>368</v>
      </c>
      <c r="C22" s="167" t="s">
        <v>369</v>
      </c>
      <c r="D22" s="157"/>
      <c r="E22" s="157"/>
      <c r="F22" s="157">
        <v>9.5</v>
      </c>
      <c r="G22" s="59"/>
      <c r="H22" s="58"/>
    </row>
    <row r="23" spans="1:8" s="41" customFormat="1" ht="18.75">
      <c r="A23" s="87" t="s">
        <v>161</v>
      </c>
      <c r="B23" s="155" t="s">
        <v>146</v>
      </c>
      <c r="C23" s="156" t="s">
        <v>147</v>
      </c>
      <c r="D23" s="157">
        <f>D24</f>
        <v>36</v>
      </c>
      <c r="E23" s="157">
        <f t="shared" si="0"/>
        <v>0</v>
      </c>
      <c r="F23" s="157">
        <f>F24</f>
        <v>36</v>
      </c>
      <c r="G23" s="59">
        <v>8</v>
      </c>
      <c r="H23" s="58"/>
    </row>
    <row r="24" spans="1:8" s="41" customFormat="1" ht="25.5">
      <c r="A24" s="87" t="s">
        <v>161</v>
      </c>
      <c r="B24" s="161" t="s">
        <v>406</v>
      </c>
      <c r="C24" s="168" t="s">
        <v>367</v>
      </c>
      <c r="D24" s="157">
        <v>36</v>
      </c>
      <c r="E24" s="157">
        <f t="shared" si="0"/>
        <v>0</v>
      </c>
      <c r="F24" s="157">
        <v>36</v>
      </c>
      <c r="G24" s="59">
        <v>8</v>
      </c>
      <c r="H24" s="58"/>
    </row>
    <row r="25" spans="1:8" s="42" customFormat="1" ht="18.75">
      <c r="A25" s="87" t="s">
        <v>161</v>
      </c>
      <c r="B25" s="155" t="s">
        <v>29</v>
      </c>
      <c r="C25" s="156" t="s">
        <v>30</v>
      </c>
      <c r="D25" s="157">
        <f>D26</f>
        <v>3988.2</v>
      </c>
      <c r="E25" s="157">
        <f t="shared" si="0"/>
        <v>4534.1600000000008</v>
      </c>
      <c r="F25" s="157">
        <f>F26</f>
        <v>8522.36</v>
      </c>
      <c r="G25" s="60">
        <v>3209.6</v>
      </c>
      <c r="H25" s="61"/>
    </row>
    <row r="26" spans="1:8" s="43" customFormat="1" ht="25.5">
      <c r="A26" s="87" t="s">
        <v>161</v>
      </c>
      <c r="B26" s="155" t="s">
        <v>31</v>
      </c>
      <c r="C26" s="156" t="s">
        <v>32</v>
      </c>
      <c r="D26" s="157">
        <f>D27+D29+D30+D31</f>
        <v>3988.2</v>
      </c>
      <c r="E26" s="157">
        <f t="shared" si="0"/>
        <v>4534.1600000000008</v>
      </c>
      <c r="F26" s="157">
        <f>F27+F29+F30+F31</f>
        <v>8522.36</v>
      </c>
      <c r="G26" s="54">
        <f>G27+G29+G30+G31</f>
        <v>3209.6</v>
      </c>
      <c r="H26" s="62"/>
    </row>
    <row r="27" spans="1:8" s="43" customFormat="1" ht="25.5">
      <c r="A27" s="87" t="s">
        <v>161</v>
      </c>
      <c r="B27" s="160" t="s">
        <v>31</v>
      </c>
      <c r="C27" s="159" t="s">
        <v>32</v>
      </c>
      <c r="D27" s="157">
        <f>D28</f>
        <v>3880.1</v>
      </c>
      <c r="E27" s="157">
        <f t="shared" si="0"/>
        <v>607.36000000000013</v>
      </c>
      <c r="F27" s="157">
        <f>F28</f>
        <v>4487.46</v>
      </c>
      <c r="G27" s="63">
        <f>G28</f>
        <v>3142.7</v>
      </c>
      <c r="H27" s="62"/>
    </row>
    <row r="28" spans="1:8" s="43" customFormat="1" ht="25.5">
      <c r="A28" s="87" t="s">
        <v>161</v>
      </c>
      <c r="B28" s="160" t="s">
        <v>391</v>
      </c>
      <c r="C28" s="159" t="s">
        <v>151</v>
      </c>
      <c r="D28" s="157">
        <v>3880.1</v>
      </c>
      <c r="E28" s="157">
        <f t="shared" si="0"/>
        <v>607.36000000000013</v>
      </c>
      <c r="F28" s="157">
        <v>4487.46</v>
      </c>
      <c r="G28" s="63">
        <v>3142.7</v>
      </c>
      <c r="H28" s="62"/>
    </row>
    <row r="29" spans="1:8" s="43" customFormat="1" ht="25.5">
      <c r="A29" s="87" t="s">
        <v>161</v>
      </c>
      <c r="B29" s="160" t="s">
        <v>390</v>
      </c>
      <c r="C29" s="159" t="s">
        <v>152</v>
      </c>
      <c r="D29" s="157"/>
      <c r="E29" s="157">
        <f t="shared" si="0"/>
        <v>0</v>
      </c>
      <c r="F29" s="157">
        <v>0</v>
      </c>
      <c r="G29" s="63"/>
      <c r="H29" s="62"/>
    </row>
    <row r="30" spans="1:8" s="43" customFormat="1" ht="25.5">
      <c r="A30" s="87" t="s">
        <v>161</v>
      </c>
      <c r="B30" s="160" t="s">
        <v>389</v>
      </c>
      <c r="C30" s="159" t="s">
        <v>153</v>
      </c>
      <c r="D30" s="157">
        <v>108.1</v>
      </c>
      <c r="E30" s="157">
        <f t="shared" si="0"/>
        <v>84.800000000000011</v>
      </c>
      <c r="F30" s="157">
        <v>192.9</v>
      </c>
      <c r="G30" s="63">
        <v>66.900000000000006</v>
      </c>
      <c r="H30" s="62"/>
    </row>
    <row r="31" spans="1:8" s="43" customFormat="1" ht="18.75">
      <c r="A31" s="87" t="s">
        <v>161</v>
      </c>
      <c r="B31" s="160" t="s">
        <v>388</v>
      </c>
      <c r="C31" s="159" t="s">
        <v>154</v>
      </c>
      <c r="D31" s="157"/>
      <c r="E31" s="157">
        <f t="shared" si="0"/>
        <v>3842</v>
      </c>
      <c r="F31" s="157">
        <f>1395+114+2231+100+2</f>
        <v>3842</v>
      </c>
      <c r="G31" s="63"/>
      <c r="H31" s="62"/>
    </row>
    <row r="32" spans="1:8" s="40" customFormat="1" ht="18.75" hidden="1">
      <c r="A32" s="87" t="s">
        <v>161</v>
      </c>
      <c r="B32" s="160" t="s">
        <v>148</v>
      </c>
      <c r="C32" s="159" t="s">
        <v>149</v>
      </c>
      <c r="D32" s="162"/>
      <c r="E32" s="157">
        <f t="shared" si="0"/>
        <v>0</v>
      </c>
      <c r="F32" s="162"/>
      <c r="G32" s="57"/>
      <c r="H32" s="8"/>
    </row>
    <row r="33" spans="1:8" s="40" customFormat="1" ht="18.75">
      <c r="A33" s="155"/>
      <c r="B33" s="155"/>
      <c r="C33" s="156" t="s">
        <v>33</v>
      </c>
      <c r="D33" s="157">
        <f>D6+D26</f>
        <v>4217.7</v>
      </c>
      <c r="E33" s="157">
        <f t="shared" si="0"/>
        <v>4577.0600000000004</v>
      </c>
      <c r="F33" s="157">
        <f>F6+F26</f>
        <v>8794.76</v>
      </c>
      <c r="G33" s="54">
        <f>G6+G26</f>
        <v>3635.5</v>
      </c>
      <c r="H33" s="8"/>
    </row>
    <row r="34" spans="1:8" s="40" customFormat="1" ht="18.75" customHeight="1">
      <c r="A34" s="253"/>
      <c r="B34" s="254"/>
      <c r="C34" s="254"/>
      <c r="D34" s="254"/>
      <c r="E34" s="254"/>
      <c r="F34" s="254"/>
    </row>
    <row r="35" spans="1:8" s="36" customFormat="1" ht="39.75" customHeight="1">
      <c r="A35" s="252"/>
      <c r="B35" s="252"/>
      <c r="C35" s="252"/>
      <c r="D35" s="252"/>
      <c r="E35" s="252"/>
      <c r="F35" s="252"/>
      <c r="G35" s="53"/>
    </row>
    <row r="36" spans="1:8" s="36" customFormat="1" ht="33.6" customHeight="1">
      <c r="A36" s="251"/>
      <c r="B36" s="251"/>
      <c r="C36" s="251"/>
      <c r="D36" s="197"/>
      <c r="E36" s="197"/>
      <c r="F36" s="111"/>
    </row>
    <row r="37" spans="1:8" s="36" customFormat="1" ht="18">
      <c r="A37" s="45"/>
      <c r="B37" s="46"/>
      <c r="C37" s="46"/>
      <c r="D37" s="46"/>
      <c r="E37" s="46"/>
      <c r="F37" s="44"/>
    </row>
    <row r="38" spans="1:8" ht="12.75" customHeight="1">
      <c r="A38" s="18"/>
      <c r="B38" s="20"/>
      <c r="C38" s="19"/>
      <c r="D38" s="19"/>
      <c r="E38" s="19"/>
      <c r="F38" s="17"/>
    </row>
    <row r="39" spans="1:8" ht="12.75" customHeight="1">
      <c r="A39" s="18"/>
      <c r="B39" s="19"/>
      <c r="C39" s="19"/>
      <c r="D39" s="19"/>
      <c r="E39" s="19"/>
      <c r="F39" s="17"/>
    </row>
    <row r="40" spans="1:8" ht="12.75" customHeight="1">
      <c r="A40" s="18"/>
      <c r="B40" s="20"/>
      <c r="C40" s="19"/>
      <c r="D40" s="19"/>
      <c r="E40" s="19"/>
      <c r="F40" s="17"/>
    </row>
    <row r="41" spans="1:8">
      <c r="A41" s="18"/>
      <c r="B41" s="19"/>
      <c r="C41" s="19"/>
      <c r="D41" s="19"/>
      <c r="E41" s="19"/>
      <c r="F41" s="17"/>
    </row>
    <row r="42" spans="1:8" ht="26.25" customHeight="1">
      <c r="A42" s="18"/>
      <c r="B42" s="21"/>
      <c r="C42" s="21"/>
      <c r="D42" s="21"/>
      <c r="E42" s="21"/>
      <c r="F42" s="21"/>
    </row>
    <row r="43" spans="1:8">
      <c r="A43" s="18"/>
    </row>
  </sheetData>
  <mergeCells count="5">
    <mergeCell ref="A2:F2"/>
    <mergeCell ref="A36:C36"/>
    <mergeCell ref="A35:F35"/>
    <mergeCell ref="A34:F34"/>
    <mergeCell ref="C1:F1"/>
  </mergeCells>
  <pageMargins left="0.62992125984251968" right="0.19685039370078741" top="0.51181102362204722" bottom="0.43307086614173229" header="0.51181102362204722" footer="0.43307086614173229"/>
  <pageSetup paperSize="9" scale="83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116"/>
  <sheetViews>
    <sheetView zoomScale="90" zoomScaleNormal="90" zoomScaleSheetLayoutView="100" workbookViewId="0">
      <selection activeCell="A2" sqref="A2"/>
    </sheetView>
  </sheetViews>
  <sheetFormatPr defaultRowHeight="12.75"/>
  <cols>
    <col min="1" max="1" width="86" style="23" customWidth="1"/>
    <col min="2" max="2" width="13.5703125" style="10" customWidth="1"/>
    <col min="3" max="3" width="24.5703125" style="8" customWidth="1"/>
  </cols>
  <sheetData>
    <row r="1" spans="1:5" ht="111.75" customHeight="1">
      <c r="A1" s="255" t="s">
        <v>415</v>
      </c>
      <c r="B1" s="255"/>
      <c r="C1" s="255"/>
    </row>
    <row r="2" spans="1:5" ht="12" customHeight="1">
      <c r="C2" s="26"/>
    </row>
    <row r="3" spans="1:5" ht="64.5" customHeight="1">
      <c r="A3" s="226" t="s">
        <v>329</v>
      </c>
      <c r="B3" s="226"/>
      <c r="C3" s="226"/>
      <c r="D3" s="25"/>
      <c r="E3" s="1"/>
    </row>
    <row r="4" spans="1:5" s="24" customFormat="1" ht="15.75">
      <c r="A4" s="25"/>
      <c r="B4" s="34"/>
      <c r="C4" s="114" t="s">
        <v>143</v>
      </c>
      <c r="D4" s="25"/>
      <c r="E4" s="1"/>
    </row>
    <row r="5" spans="1:5" s="49" customFormat="1" ht="72" customHeight="1">
      <c r="A5" s="56" t="s">
        <v>64</v>
      </c>
      <c r="B5" s="56" t="s">
        <v>155</v>
      </c>
      <c r="C5" s="115" t="s">
        <v>227</v>
      </c>
    </row>
    <row r="6" spans="1:5" s="49" customFormat="1" ht="18">
      <c r="A6" s="56">
        <v>1</v>
      </c>
      <c r="B6" s="116">
        <v>2</v>
      </c>
      <c r="C6" s="56">
        <v>3</v>
      </c>
    </row>
    <row r="7" spans="1:5" s="36" customFormat="1" ht="18">
      <c r="A7" s="117" t="s">
        <v>63</v>
      </c>
      <c r="B7" s="107" t="s">
        <v>70</v>
      </c>
      <c r="C7" s="170">
        <f>'6'!L7</f>
        <v>4737.3130000000001</v>
      </c>
    </row>
    <row r="8" spans="1:5" s="36" customFormat="1" ht="25.5">
      <c r="A8" s="117" t="s">
        <v>62</v>
      </c>
      <c r="B8" s="107" t="s">
        <v>133</v>
      </c>
      <c r="C8" s="170">
        <f>'6'!L8</f>
        <v>754.52300000000002</v>
      </c>
    </row>
    <row r="9" spans="1:5" s="36" customFormat="1" ht="25.5">
      <c r="A9" s="117" t="s">
        <v>61</v>
      </c>
      <c r="B9" s="107" t="s">
        <v>71</v>
      </c>
      <c r="C9" s="170">
        <f>'6'!L14</f>
        <v>754.52</v>
      </c>
    </row>
    <row r="10" spans="1:5" s="36" customFormat="1" ht="25.5">
      <c r="A10" s="117" t="s">
        <v>60</v>
      </c>
      <c r="B10" s="107" t="s">
        <v>72</v>
      </c>
      <c r="C10" s="170">
        <f>'6'!L20</f>
        <v>3104.27</v>
      </c>
    </row>
    <row r="11" spans="1:5" s="36" customFormat="1" ht="18">
      <c r="A11" s="117" t="s">
        <v>285</v>
      </c>
      <c r="B11" s="107" t="s">
        <v>286</v>
      </c>
      <c r="C11" s="170">
        <f>'6'!L32</f>
        <v>8</v>
      </c>
    </row>
    <row r="12" spans="1:5" s="36" customFormat="1" ht="18">
      <c r="A12" s="117" t="s">
        <v>63</v>
      </c>
      <c r="B12" s="107" t="s">
        <v>303</v>
      </c>
      <c r="C12" s="170">
        <f>'6'!L35</f>
        <v>116</v>
      </c>
    </row>
    <row r="13" spans="1:5" s="36" customFormat="1" ht="18">
      <c r="A13" s="117" t="s">
        <v>58</v>
      </c>
      <c r="B13" s="107" t="s">
        <v>73</v>
      </c>
      <c r="C13" s="170">
        <f>'6'!L38</f>
        <v>192.89999999999998</v>
      </c>
    </row>
    <row r="14" spans="1:5" s="36" customFormat="1" ht="18">
      <c r="A14" s="117" t="s">
        <v>74</v>
      </c>
      <c r="B14" s="107" t="s">
        <v>75</v>
      </c>
      <c r="C14" s="170">
        <f>'6'!L39</f>
        <v>192.89999999999998</v>
      </c>
    </row>
    <row r="15" spans="1:5" s="36" customFormat="1" ht="18">
      <c r="A15" s="117" t="s">
        <v>57</v>
      </c>
      <c r="B15" s="107" t="s">
        <v>76</v>
      </c>
      <c r="C15" s="216">
        <f>C16+C17</f>
        <v>14.6</v>
      </c>
    </row>
    <row r="16" spans="1:5" s="36" customFormat="1" ht="25.5">
      <c r="A16" s="117" t="s">
        <v>134</v>
      </c>
      <c r="B16" s="107" t="s">
        <v>77</v>
      </c>
      <c r="C16" s="216">
        <v>8</v>
      </c>
    </row>
    <row r="17" spans="1:3" s="36" customFormat="1" ht="18">
      <c r="A17" s="117" t="s">
        <v>393</v>
      </c>
      <c r="B17" s="107" t="s">
        <v>392</v>
      </c>
      <c r="C17" s="171">
        <v>6.6</v>
      </c>
    </row>
    <row r="18" spans="1:3" s="36" customFormat="1" ht="25.5" hidden="1">
      <c r="A18" s="117" t="s">
        <v>134</v>
      </c>
      <c r="B18" s="107" t="s">
        <v>77</v>
      </c>
      <c r="C18" s="216">
        <v>8</v>
      </c>
    </row>
    <row r="19" spans="1:3" s="36" customFormat="1" ht="18" hidden="1">
      <c r="A19" s="117" t="s">
        <v>56</v>
      </c>
      <c r="B19" s="107" t="s">
        <v>78</v>
      </c>
      <c r="C19" s="171"/>
    </row>
    <row r="20" spans="1:3" s="36" customFormat="1" ht="18" hidden="1">
      <c r="A20" s="117" t="s">
        <v>55</v>
      </c>
      <c r="B20" s="107" t="s">
        <v>79</v>
      </c>
      <c r="C20" s="171" t="e">
        <f>C21</f>
        <v>#REF!</v>
      </c>
    </row>
    <row r="21" spans="1:3" s="36" customFormat="1" ht="18" hidden="1">
      <c r="A21" s="117" t="s">
        <v>54</v>
      </c>
      <c r="B21" s="107" t="s">
        <v>80</v>
      </c>
      <c r="C21" s="171" t="e">
        <f>#REF!</f>
        <v>#REF!</v>
      </c>
    </row>
    <row r="22" spans="1:3" s="36" customFormat="1" ht="18" hidden="1">
      <c r="A22" s="117" t="s">
        <v>81</v>
      </c>
      <c r="B22" s="107" t="s">
        <v>82</v>
      </c>
      <c r="C22" s="171"/>
    </row>
    <row r="23" spans="1:3" s="36" customFormat="1" ht="18" hidden="1">
      <c r="A23" s="117" t="s">
        <v>83</v>
      </c>
      <c r="B23" s="107" t="s">
        <v>84</v>
      </c>
      <c r="C23" s="171"/>
    </row>
    <row r="24" spans="1:3" s="36" customFormat="1" ht="18" hidden="1">
      <c r="A24" s="117" t="s">
        <v>85</v>
      </c>
      <c r="B24" s="107" t="s">
        <v>86</v>
      </c>
      <c r="C24" s="171"/>
    </row>
    <row r="25" spans="1:3" s="36" customFormat="1" ht="18" hidden="1">
      <c r="A25" s="117" t="s">
        <v>53</v>
      </c>
      <c r="B25" s="107" t="s">
        <v>87</v>
      </c>
      <c r="C25" s="171"/>
    </row>
    <row r="26" spans="1:3" s="36" customFormat="1" ht="18">
      <c r="A26" s="117" t="s">
        <v>52</v>
      </c>
      <c r="B26" s="107" t="s">
        <v>88</v>
      </c>
      <c r="C26" s="170">
        <f>'6'!L50</f>
        <v>10</v>
      </c>
    </row>
    <row r="27" spans="1:3" s="36" customFormat="1" ht="18" hidden="1">
      <c r="A27" s="117" t="s">
        <v>51</v>
      </c>
      <c r="B27" s="107" t="s">
        <v>89</v>
      </c>
      <c r="C27" s="171"/>
    </row>
    <row r="28" spans="1:3" s="36" customFormat="1" ht="18" hidden="1">
      <c r="A28" s="117" t="s">
        <v>50</v>
      </c>
      <c r="B28" s="107" t="s">
        <v>90</v>
      </c>
      <c r="C28" s="171">
        <v>0</v>
      </c>
    </row>
    <row r="29" spans="1:3" s="36" customFormat="1" ht="18">
      <c r="A29" s="117" t="s">
        <v>49</v>
      </c>
      <c r="B29" s="107" t="s">
        <v>91</v>
      </c>
      <c r="C29" s="170">
        <f>'6'!L50</f>
        <v>10</v>
      </c>
    </row>
    <row r="30" spans="1:3" s="36" customFormat="1" ht="18" hidden="1">
      <c r="A30" s="117" t="s">
        <v>48</v>
      </c>
      <c r="B30" s="107" t="s">
        <v>92</v>
      </c>
      <c r="C30" s="171"/>
    </row>
    <row r="31" spans="1:3" s="36" customFormat="1" ht="18" hidden="1">
      <c r="A31" s="117" t="s">
        <v>93</v>
      </c>
      <c r="B31" s="107" t="s">
        <v>94</v>
      </c>
      <c r="C31" s="171"/>
    </row>
    <row r="32" spans="1:3" s="36" customFormat="1" ht="18" hidden="1">
      <c r="A32" s="117" t="s">
        <v>95</v>
      </c>
      <c r="B32" s="107" t="s">
        <v>96</v>
      </c>
      <c r="C32" s="171"/>
    </row>
    <row r="33" spans="1:3" s="36" customFormat="1" ht="18">
      <c r="A33" s="117" t="s">
        <v>47</v>
      </c>
      <c r="B33" s="107" t="s">
        <v>97</v>
      </c>
      <c r="C33" s="170">
        <f>'6'!L55</f>
        <v>432.97</v>
      </c>
    </row>
    <row r="34" spans="1:3" s="36" customFormat="1" ht="18" hidden="1">
      <c r="A34" s="117" t="s">
        <v>46</v>
      </c>
      <c r="B34" s="107" t="s">
        <v>98</v>
      </c>
      <c r="C34" s="171"/>
    </row>
    <row r="35" spans="1:3" s="36" customFormat="1" ht="18" hidden="1">
      <c r="A35" s="117" t="s">
        <v>45</v>
      </c>
      <c r="B35" s="107" t="s">
        <v>99</v>
      </c>
      <c r="C35" s="171"/>
    </row>
    <row r="36" spans="1:3" s="36" customFormat="1" ht="18" hidden="1">
      <c r="A36" s="117" t="s">
        <v>44</v>
      </c>
      <c r="B36" s="107" t="s">
        <v>100</v>
      </c>
      <c r="C36" s="171"/>
    </row>
    <row r="37" spans="1:3" s="36" customFormat="1" ht="18">
      <c r="A37" s="117" t="s">
        <v>43</v>
      </c>
      <c r="B37" s="107" t="s">
        <v>101</v>
      </c>
      <c r="C37" s="170">
        <f>'6'!L57</f>
        <v>432.97</v>
      </c>
    </row>
    <row r="38" spans="1:3" s="36" customFormat="1" ht="18" hidden="1">
      <c r="A38" s="117" t="s">
        <v>42</v>
      </c>
      <c r="B38" s="107" t="s">
        <v>102</v>
      </c>
      <c r="C38" s="171"/>
    </row>
    <row r="39" spans="1:3" s="36" customFormat="1" ht="18">
      <c r="A39" s="117" t="s">
        <v>135</v>
      </c>
      <c r="B39" s="107" t="s">
        <v>103</v>
      </c>
      <c r="C39" s="170">
        <f>'6'!L65</f>
        <v>2545.2163700000001</v>
      </c>
    </row>
    <row r="40" spans="1:3" s="36" customFormat="1" ht="18">
      <c r="A40" s="117" t="s">
        <v>41</v>
      </c>
      <c r="B40" s="107" t="s">
        <v>104</v>
      </c>
      <c r="C40" s="170">
        <f>'6'!L66</f>
        <v>2545.2163700000001</v>
      </c>
    </row>
    <row r="41" spans="1:3" s="36" customFormat="1" ht="18" hidden="1">
      <c r="A41" s="117" t="s">
        <v>136</v>
      </c>
      <c r="B41" s="107" t="s">
        <v>105</v>
      </c>
      <c r="C41" s="171"/>
    </row>
    <row r="42" spans="1:3" s="36" customFormat="1" ht="18" hidden="1">
      <c r="A42" s="117" t="s">
        <v>39</v>
      </c>
      <c r="B42" s="107" t="s">
        <v>106</v>
      </c>
      <c r="C42" s="171"/>
    </row>
    <row r="43" spans="1:3" s="36" customFormat="1" ht="18" hidden="1">
      <c r="A43" s="117" t="s">
        <v>137</v>
      </c>
      <c r="B43" s="107" t="s">
        <v>107</v>
      </c>
      <c r="C43" s="171"/>
    </row>
    <row r="44" spans="1:3" s="36" customFormat="1" ht="18" hidden="1">
      <c r="A44" s="117" t="s">
        <v>38</v>
      </c>
      <c r="B44" s="107" t="s">
        <v>108</v>
      </c>
      <c r="C44" s="171"/>
    </row>
    <row r="45" spans="1:3" s="36" customFormat="1" ht="18" hidden="1">
      <c r="A45" s="117" t="s">
        <v>37</v>
      </c>
      <c r="B45" s="107" t="s">
        <v>109</v>
      </c>
      <c r="C45" s="171"/>
    </row>
    <row r="46" spans="1:3" s="36" customFormat="1" ht="18" hidden="1">
      <c r="A46" s="117" t="s">
        <v>36</v>
      </c>
      <c r="B46" s="107" t="s">
        <v>110</v>
      </c>
      <c r="C46" s="171"/>
    </row>
    <row r="47" spans="1:3" s="36" customFormat="1" ht="18" hidden="1">
      <c r="A47" s="117" t="s">
        <v>35</v>
      </c>
      <c r="B47" s="107" t="s">
        <v>111</v>
      </c>
      <c r="C47" s="171"/>
    </row>
    <row r="48" spans="1:3" s="36" customFormat="1" ht="18">
      <c r="A48" s="117" t="s">
        <v>112</v>
      </c>
      <c r="B48" s="107" t="s">
        <v>113</v>
      </c>
      <c r="C48" s="170">
        <f>'6'!L74</f>
        <v>863.55000000000007</v>
      </c>
    </row>
    <row r="49" spans="1:3" s="36" customFormat="1" ht="18">
      <c r="A49" s="117" t="s">
        <v>114</v>
      </c>
      <c r="B49" s="107" t="s">
        <v>116</v>
      </c>
      <c r="C49" s="170">
        <f>'6'!L75</f>
        <v>17.600000000000001</v>
      </c>
    </row>
    <row r="50" spans="1:3" s="36" customFormat="1" ht="18" hidden="1">
      <c r="A50" s="117" t="s">
        <v>115</v>
      </c>
      <c r="B50" s="107" t="s">
        <v>116</v>
      </c>
      <c r="C50" s="171"/>
    </row>
    <row r="51" spans="1:3" s="36" customFormat="1" ht="18" hidden="1">
      <c r="A51" s="117" t="s">
        <v>117</v>
      </c>
      <c r="B51" s="107" t="s">
        <v>118</v>
      </c>
      <c r="C51" s="171"/>
    </row>
    <row r="52" spans="1:3" s="36" customFormat="1" ht="18">
      <c r="A52" s="117" t="s">
        <v>119</v>
      </c>
      <c r="B52" s="107" t="s">
        <v>120</v>
      </c>
      <c r="C52" s="170">
        <f>'6'!L78</f>
        <v>845.95</v>
      </c>
    </row>
    <row r="53" spans="1:3" s="36" customFormat="1" ht="18" hidden="1">
      <c r="A53" s="117" t="s">
        <v>304</v>
      </c>
      <c r="B53" s="107" t="s">
        <v>120</v>
      </c>
      <c r="C53" s="170">
        <f>'6'!L85</f>
        <v>0</v>
      </c>
    </row>
    <row r="54" spans="1:3" s="36" customFormat="1" ht="18">
      <c r="A54" s="70" t="s">
        <v>187</v>
      </c>
      <c r="B54" s="68" t="s">
        <v>200</v>
      </c>
      <c r="C54" s="172">
        <f>'6'!L88</f>
        <v>0</v>
      </c>
    </row>
    <row r="55" spans="1:3" s="36" customFormat="1" ht="18" hidden="1">
      <c r="A55" s="117" t="s">
        <v>121</v>
      </c>
      <c r="B55" s="107" t="s">
        <v>122</v>
      </c>
      <c r="C55" s="171"/>
    </row>
    <row r="56" spans="1:3" s="36" customFormat="1" ht="18" hidden="1">
      <c r="A56" s="117" t="s">
        <v>138</v>
      </c>
      <c r="B56" s="107" t="s">
        <v>139</v>
      </c>
      <c r="C56" s="171"/>
    </row>
    <row r="57" spans="1:3" s="36" customFormat="1" ht="18" hidden="1">
      <c r="A57" s="117" t="s">
        <v>40</v>
      </c>
      <c r="B57" s="107" t="s">
        <v>123</v>
      </c>
      <c r="C57" s="171"/>
    </row>
    <row r="58" spans="1:3" s="36" customFormat="1" ht="18" hidden="1">
      <c r="A58" s="117" t="s">
        <v>124</v>
      </c>
      <c r="B58" s="107" t="s">
        <v>125</v>
      </c>
      <c r="C58" s="171"/>
    </row>
    <row r="59" spans="1:3" s="36" customFormat="1" ht="18" hidden="1">
      <c r="A59" s="117" t="s">
        <v>140</v>
      </c>
      <c r="B59" s="107" t="s">
        <v>126</v>
      </c>
      <c r="C59" s="171"/>
    </row>
    <row r="60" spans="1:3" s="36" customFormat="1" ht="25.5" hidden="1">
      <c r="A60" s="117" t="s">
        <v>141</v>
      </c>
      <c r="B60" s="107" t="s">
        <v>127</v>
      </c>
      <c r="C60" s="171"/>
    </row>
    <row r="61" spans="1:3" s="36" customFormat="1" ht="25.5" hidden="1">
      <c r="A61" s="117" t="s">
        <v>128</v>
      </c>
      <c r="B61" s="107" t="s">
        <v>129</v>
      </c>
      <c r="C61" s="171"/>
    </row>
    <row r="62" spans="1:3" s="36" customFormat="1" ht="18" hidden="1">
      <c r="A62" s="117" t="s">
        <v>130</v>
      </c>
      <c r="B62" s="107" t="s">
        <v>131</v>
      </c>
      <c r="C62" s="171"/>
    </row>
    <row r="63" spans="1:3" s="36" customFormat="1" ht="18" hidden="1">
      <c r="A63" s="117" t="s">
        <v>142</v>
      </c>
      <c r="B63" s="107" t="s">
        <v>132</v>
      </c>
      <c r="C63" s="171"/>
    </row>
    <row r="64" spans="1:3" s="36" customFormat="1" ht="18">
      <c r="A64" s="118" t="s">
        <v>34</v>
      </c>
      <c r="B64" s="119"/>
      <c r="C64" s="204">
        <f>C7+C13+C15+C26+C33+C39+C48</f>
        <v>8796.5493700000006</v>
      </c>
    </row>
    <row r="65" spans="1:3" s="36" customFormat="1" ht="18.75">
      <c r="A65" s="47"/>
      <c r="B65" s="48"/>
      <c r="C65" s="218"/>
    </row>
    <row r="66" spans="1:3" s="36" customFormat="1" ht="18.75">
      <c r="A66" s="47"/>
      <c r="B66" s="48"/>
      <c r="C66" s="40"/>
    </row>
    <row r="67" spans="1:3" s="36" customFormat="1" ht="18.75">
      <c r="A67" s="47"/>
      <c r="B67" s="48"/>
      <c r="C67" s="40"/>
    </row>
    <row r="68" spans="1:3" s="36" customFormat="1" ht="18.75">
      <c r="A68" s="47"/>
      <c r="B68" s="48"/>
      <c r="C68" s="40"/>
    </row>
    <row r="69" spans="1:3" s="36" customFormat="1" ht="18.75">
      <c r="A69" s="47"/>
      <c r="B69" s="48"/>
      <c r="C69" s="40"/>
    </row>
    <row r="70" spans="1:3" s="36" customFormat="1" ht="18.75">
      <c r="A70" s="47"/>
      <c r="B70" s="48"/>
      <c r="C70" s="40"/>
    </row>
    <row r="71" spans="1:3" s="36" customFormat="1" ht="18.75">
      <c r="A71" s="47"/>
      <c r="B71" s="48"/>
      <c r="C71" s="40"/>
    </row>
    <row r="72" spans="1:3" s="36" customFormat="1" ht="18.75">
      <c r="A72" s="47"/>
      <c r="B72" s="48"/>
      <c r="C72" s="40"/>
    </row>
    <row r="73" spans="1:3" s="36" customFormat="1" ht="18.75">
      <c r="A73" s="47"/>
      <c r="B73" s="48"/>
      <c r="C73" s="40"/>
    </row>
    <row r="74" spans="1:3" s="36" customFormat="1" ht="18.75">
      <c r="A74" s="47"/>
      <c r="B74" s="48"/>
      <c r="C74" s="40"/>
    </row>
    <row r="75" spans="1:3" s="36" customFormat="1" ht="18.75">
      <c r="A75" s="47"/>
      <c r="B75" s="48"/>
      <c r="C75" s="40"/>
    </row>
    <row r="76" spans="1:3" s="36" customFormat="1" ht="18.75">
      <c r="A76" s="47"/>
      <c r="B76" s="48"/>
      <c r="C76" s="40"/>
    </row>
    <row r="77" spans="1:3" s="36" customFormat="1" ht="18.75">
      <c r="A77" s="47"/>
      <c r="B77" s="48"/>
      <c r="C77" s="40"/>
    </row>
    <row r="78" spans="1:3" s="36" customFormat="1" ht="18.75">
      <c r="A78" s="47"/>
      <c r="B78" s="48"/>
      <c r="C78" s="40"/>
    </row>
    <row r="79" spans="1:3" s="36" customFormat="1" ht="18.75">
      <c r="A79" s="47"/>
      <c r="B79" s="48"/>
      <c r="C79" s="40"/>
    </row>
    <row r="80" spans="1:3" s="36" customFormat="1" ht="18.75">
      <c r="A80" s="47"/>
      <c r="B80" s="48"/>
      <c r="C80" s="40"/>
    </row>
    <row r="81" spans="1:3" s="36" customFormat="1" ht="18.75">
      <c r="A81" s="47"/>
      <c r="B81" s="48"/>
      <c r="C81" s="40"/>
    </row>
    <row r="82" spans="1:3" s="36" customFormat="1" ht="18.75">
      <c r="A82" s="47"/>
      <c r="B82" s="48"/>
      <c r="C82" s="40"/>
    </row>
    <row r="83" spans="1:3" s="36" customFormat="1" ht="18.75">
      <c r="A83" s="47"/>
      <c r="B83" s="48"/>
      <c r="C83" s="40"/>
    </row>
    <row r="84" spans="1:3" s="36" customFormat="1" ht="18.75">
      <c r="A84" s="47"/>
      <c r="B84" s="48"/>
      <c r="C84" s="40"/>
    </row>
    <row r="85" spans="1:3" s="36" customFormat="1" ht="18.75">
      <c r="A85" s="47"/>
      <c r="B85" s="48"/>
      <c r="C85" s="40"/>
    </row>
    <row r="86" spans="1:3" s="36" customFormat="1" ht="18.75">
      <c r="A86" s="47"/>
      <c r="B86" s="48"/>
      <c r="C86" s="40"/>
    </row>
    <row r="87" spans="1:3" s="36" customFormat="1" ht="18.75">
      <c r="A87" s="47"/>
      <c r="B87" s="48"/>
      <c r="C87" s="40"/>
    </row>
    <row r="88" spans="1:3" s="36" customFormat="1" ht="18.75">
      <c r="A88" s="47"/>
      <c r="B88" s="48"/>
      <c r="C88" s="40"/>
    </row>
    <row r="89" spans="1:3" s="36" customFormat="1" ht="18.75">
      <c r="A89" s="47"/>
      <c r="B89" s="48"/>
      <c r="C89" s="40"/>
    </row>
    <row r="90" spans="1:3" s="36" customFormat="1" ht="18.75">
      <c r="A90" s="47"/>
      <c r="B90" s="48"/>
      <c r="C90" s="40"/>
    </row>
    <row r="91" spans="1:3" s="36" customFormat="1" ht="18.75">
      <c r="A91" s="47"/>
      <c r="B91" s="48"/>
      <c r="C91" s="40"/>
    </row>
    <row r="92" spans="1:3" s="36" customFormat="1" ht="18.75">
      <c r="A92" s="47"/>
      <c r="B92" s="48"/>
      <c r="C92" s="40"/>
    </row>
    <row r="93" spans="1:3" s="36" customFormat="1" ht="18.75">
      <c r="A93" s="47"/>
      <c r="B93" s="48"/>
      <c r="C93" s="40"/>
    </row>
    <row r="94" spans="1:3">
      <c r="B94" s="35"/>
    </row>
    <row r="95" spans="1:3">
      <c r="B95" s="35"/>
    </row>
    <row r="96" spans="1:3">
      <c r="B96" s="35"/>
    </row>
    <row r="97" spans="2:2">
      <c r="B97" s="35"/>
    </row>
    <row r="98" spans="2:2">
      <c r="B98" s="35"/>
    </row>
    <row r="99" spans="2:2">
      <c r="B99" s="35"/>
    </row>
    <row r="100" spans="2:2">
      <c r="B100" s="35"/>
    </row>
    <row r="101" spans="2:2">
      <c r="B101" s="35"/>
    </row>
    <row r="102" spans="2:2">
      <c r="B102" s="35"/>
    </row>
    <row r="103" spans="2:2">
      <c r="B103" s="35"/>
    </row>
    <row r="104" spans="2:2">
      <c r="B104" s="35"/>
    </row>
    <row r="105" spans="2:2">
      <c r="B105" s="35"/>
    </row>
    <row r="106" spans="2:2">
      <c r="B106" s="35"/>
    </row>
    <row r="107" spans="2:2">
      <c r="B107" s="35"/>
    </row>
    <row r="108" spans="2:2">
      <c r="B108" s="35"/>
    </row>
    <row r="109" spans="2:2">
      <c r="B109" s="35"/>
    </row>
    <row r="110" spans="2:2">
      <c r="B110" s="35"/>
    </row>
    <row r="111" spans="2:2">
      <c r="B111" s="35"/>
    </row>
    <row r="112" spans="2:2">
      <c r="B112" s="35"/>
    </row>
    <row r="113" spans="2:2">
      <c r="B113" s="35"/>
    </row>
    <row r="114" spans="2:2">
      <c r="B114" s="35"/>
    </row>
    <row r="115" spans="2:2">
      <c r="B115" s="35"/>
    </row>
    <row r="116" spans="2:2">
      <c r="B116" s="35"/>
    </row>
  </sheetData>
  <mergeCells count="2">
    <mergeCell ref="A3:C3"/>
    <mergeCell ref="A1:C1"/>
  </mergeCells>
  <pageMargins left="0.74803149606299213" right="0.39370078740157483" top="0.27559055118110237" bottom="0.19685039370078741" header="0.27559055118110237" footer="0.27559055118110237"/>
  <pageSetup paperSize="9" scale="74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97"/>
  <sheetViews>
    <sheetView workbookViewId="0">
      <selection activeCell="F2" sqref="F2"/>
    </sheetView>
  </sheetViews>
  <sheetFormatPr defaultColWidth="36" defaultRowHeight="12.75"/>
  <cols>
    <col min="1" max="1" width="57.7109375" style="27" customWidth="1"/>
    <col min="2" max="2" width="8.42578125" style="27" customWidth="1"/>
    <col min="3" max="3" width="7.42578125" style="29" customWidth="1"/>
    <col min="4" max="4" width="6.7109375" style="29" customWidth="1"/>
    <col min="5" max="5" width="16.42578125" style="29" customWidth="1"/>
    <col min="6" max="6" width="8.85546875" style="29" customWidth="1"/>
    <col min="7" max="7" width="10.7109375" style="29" hidden="1" customWidth="1"/>
    <col min="8" max="8" width="15.42578125" style="94" hidden="1" customWidth="1"/>
    <col min="9" max="11" width="16.140625" style="93" hidden="1" customWidth="1"/>
    <col min="12" max="12" width="17.140625" style="94" customWidth="1"/>
    <col min="13" max="13" width="9.140625" style="30" hidden="1" customWidth="1"/>
    <col min="14" max="14" width="9.140625" style="30" customWidth="1"/>
    <col min="15" max="15" width="13" style="30" customWidth="1"/>
    <col min="16" max="256" width="9.140625" style="30" customWidth="1"/>
    <col min="257" max="257" width="3.5703125" style="30" customWidth="1"/>
    <col min="258" max="16384" width="36" style="30"/>
  </cols>
  <sheetData>
    <row r="1" spans="1:15" ht="159.75" customHeight="1">
      <c r="A1" s="23"/>
      <c r="B1" s="23"/>
      <c r="C1" s="23"/>
      <c r="F1" s="255" t="s">
        <v>416</v>
      </c>
      <c r="G1" s="255"/>
      <c r="H1" s="255"/>
      <c r="I1" s="255"/>
      <c r="J1" s="255"/>
      <c r="K1" s="255"/>
      <c r="L1" s="255"/>
      <c r="M1" s="255"/>
      <c r="N1" s="256"/>
      <c r="O1" s="256"/>
    </row>
    <row r="2" spans="1:15" ht="16.5" customHeight="1">
      <c r="B2" s="28"/>
      <c r="G2" s="71"/>
      <c r="H2" s="78"/>
      <c r="I2" s="78"/>
      <c r="J2" s="78"/>
      <c r="K2" s="78"/>
      <c r="L2" s="78"/>
    </row>
    <row r="3" spans="1:15" s="32" customFormat="1" ht="47.25" customHeight="1">
      <c r="A3" s="257" t="s">
        <v>330</v>
      </c>
      <c r="B3" s="257"/>
      <c r="C3" s="257"/>
      <c r="D3" s="257"/>
      <c r="E3" s="257"/>
      <c r="F3" s="257"/>
      <c r="G3" s="257"/>
      <c r="H3" s="257"/>
      <c r="I3" s="258"/>
      <c r="J3" s="198"/>
      <c r="K3" s="198"/>
      <c r="L3" s="79"/>
    </row>
    <row r="4" spans="1:15" s="31" customFormat="1" ht="15.75">
      <c r="A4" s="80"/>
      <c r="B4" s="80"/>
      <c r="C4" s="80"/>
      <c r="D4" s="80"/>
      <c r="E4" s="81"/>
      <c r="F4" s="82"/>
      <c r="G4" s="82"/>
      <c r="H4" s="82"/>
      <c r="I4" s="82"/>
      <c r="J4" s="82"/>
      <c r="K4" s="82"/>
      <c r="L4" s="120" t="s">
        <v>276</v>
      </c>
    </row>
    <row r="5" spans="1:15" s="51" customFormat="1" ht="81.75" customHeight="1">
      <c r="A5" s="164" t="s">
        <v>65</v>
      </c>
      <c r="B5" s="164"/>
      <c r="C5" s="163" t="s">
        <v>156</v>
      </c>
      <c r="D5" s="163" t="s">
        <v>157</v>
      </c>
      <c r="E5" s="163" t="s">
        <v>158</v>
      </c>
      <c r="F5" s="163" t="s">
        <v>159</v>
      </c>
      <c r="G5" s="173" t="s">
        <v>9</v>
      </c>
      <c r="H5" s="154" t="s">
        <v>241</v>
      </c>
      <c r="I5" s="154" t="s">
        <v>9</v>
      </c>
      <c r="J5" s="174" t="s">
        <v>299</v>
      </c>
      <c r="K5" s="174" t="s">
        <v>298</v>
      </c>
      <c r="L5" s="174" t="s">
        <v>227</v>
      </c>
    </row>
    <row r="6" spans="1:15" s="50" customFormat="1">
      <c r="A6" s="160">
        <v>1</v>
      </c>
      <c r="B6" s="160">
        <v>2</v>
      </c>
      <c r="C6" s="163" t="s">
        <v>66</v>
      </c>
      <c r="D6" s="163" t="s">
        <v>67</v>
      </c>
      <c r="E6" s="163" t="s">
        <v>68</v>
      </c>
      <c r="F6" s="163" t="s">
        <v>69</v>
      </c>
      <c r="G6" s="160">
        <v>7</v>
      </c>
      <c r="H6" s="174">
        <v>8</v>
      </c>
      <c r="I6" s="174">
        <v>7</v>
      </c>
      <c r="J6" s="174"/>
      <c r="K6" s="174"/>
      <c r="L6" s="175">
        <v>7</v>
      </c>
    </row>
    <row r="7" spans="1:15" s="31" customFormat="1">
      <c r="A7" s="176" t="s">
        <v>160</v>
      </c>
      <c r="B7" s="177" t="s">
        <v>161</v>
      </c>
      <c r="C7" s="177"/>
      <c r="D7" s="177"/>
      <c r="E7" s="177"/>
      <c r="F7" s="178"/>
      <c r="G7" s="179" t="e">
        <f>G8+G20+G32</f>
        <v>#REF!</v>
      </c>
      <c r="H7" s="180" t="e">
        <f>H8+H20+H32+H14</f>
        <v>#REF!</v>
      </c>
      <c r="I7" s="180" t="e">
        <f>L7-H7</f>
        <v>#REF!</v>
      </c>
      <c r="J7" s="180">
        <f>J8+J20+J32+J14</f>
        <v>3074.5099999999998</v>
      </c>
      <c r="K7" s="180">
        <f>L7-J7</f>
        <v>1662.8030000000003</v>
      </c>
      <c r="L7" s="180">
        <f>L8+L20+L32+L14+L35</f>
        <v>4737.3130000000001</v>
      </c>
    </row>
    <row r="8" spans="1:15" s="33" customFormat="1" ht="34.5" customHeight="1">
      <c r="A8" s="181" t="s">
        <v>163</v>
      </c>
      <c r="B8" s="163" t="s">
        <v>161</v>
      </c>
      <c r="C8" s="163" t="s">
        <v>162</v>
      </c>
      <c r="D8" s="163"/>
      <c r="E8" s="163"/>
      <c r="F8" s="173"/>
      <c r="G8" s="182" t="e">
        <f>#REF!+G9</f>
        <v>#REF!</v>
      </c>
      <c r="H8" s="154">
        <v>660</v>
      </c>
      <c r="I8" s="154">
        <f t="shared" ref="I8:I59" si="0">L8-H8</f>
        <v>94.523000000000025</v>
      </c>
      <c r="J8" s="205">
        <f>J9</f>
        <v>724.31</v>
      </c>
      <c r="K8" s="180">
        <f t="shared" ref="K8:K79" si="1">L8-J8</f>
        <v>30.213000000000079</v>
      </c>
      <c r="L8" s="154">
        <f>L9</f>
        <v>754.52300000000002</v>
      </c>
    </row>
    <row r="9" spans="1:15" s="31" customFormat="1" ht="25.5" customHeight="1">
      <c r="A9" s="86" t="s">
        <v>309</v>
      </c>
      <c r="B9" s="88" t="s">
        <v>161</v>
      </c>
      <c r="C9" s="88" t="s">
        <v>162</v>
      </c>
      <c r="D9" s="88" t="s">
        <v>164</v>
      </c>
      <c r="E9" s="88"/>
      <c r="F9" s="88"/>
      <c r="G9" s="182">
        <f t="shared" ref="G9" si="2">G10</f>
        <v>500</v>
      </c>
      <c r="H9" s="154">
        <f>H10</f>
        <v>0</v>
      </c>
      <c r="I9" s="154">
        <f t="shared" si="0"/>
        <v>754.52300000000002</v>
      </c>
      <c r="J9" s="154">
        <f>J10</f>
        <v>724.31</v>
      </c>
      <c r="K9" s="180">
        <f t="shared" si="1"/>
        <v>30.213000000000079</v>
      </c>
      <c r="L9" s="154">
        <f>L10</f>
        <v>754.52300000000002</v>
      </c>
    </row>
    <row r="10" spans="1:15" s="31" customFormat="1" ht="17.25" customHeight="1">
      <c r="A10" s="86" t="s">
        <v>167</v>
      </c>
      <c r="B10" s="88" t="s">
        <v>161</v>
      </c>
      <c r="C10" s="88" t="s">
        <v>162</v>
      </c>
      <c r="D10" s="88" t="s">
        <v>164</v>
      </c>
      <c r="E10" s="88" t="s">
        <v>243</v>
      </c>
      <c r="F10" s="88"/>
      <c r="G10" s="182">
        <f>G12+G13</f>
        <v>500</v>
      </c>
      <c r="H10" s="154"/>
      <c r="I10" s="154">
        <f t="shared" si="0"/>
        <v>754.52300000000002</v>
      </c>
      <c r="J10" s="154">
        <f>J12+J13</f>
        <v>724.31</v>
      </c>
      <c r="K10" s="180">
        <f t="shared" si="1"/>
        <v>30.213000000000079</v>
      </c>
      <c r="L10" s="154">
        <f>L12+L13</f>
        <v>754.52300000000002</v>
      </c>
    </row>
    <row r="11" spans="1:15" s="31" customFormat="1" ht="25.5">
      <c r="A11" s="86" t="s">
        <v>310</v>
      </c>
      <c r="B11" s="88" t="s">
        <v>161</v>
      </c>
      <c r="C11" s="88" t="s">
        <v>162</v>
      </c>
      <c r="D11" s="88" t="s">
        <v>164</v>
      </c>
      <c r="E11" s="88" t="s">
        <v>243</v>
      </c>
      <c r="F11" s="88"/>
      <c r="G11" s="182"/>
      <c r="H11" s="154"/>
      <c r="I11" s="154">
        <f t="shared" si="0"/>
        <v>754.52300000000002</v>
      </c>
      <c r="J11" s="154">
        <f>J12+J13</f>
        <v>724.31</v>
      </c>
      <c r="K11" s="180">
        <f t="shared" si="1"/>
        <v>30.213000000000079</v>
      </c>
      <c r="L11" s="154">
        <f>L12+L13</f>
        <v>754.52300000000002</v>
      </c>
    </row>
    <row r="12" spans="1:15" s="31" customFormat="1">
      <c r="A12" s="86" t="s">
        <v>244</v>
      </c>
      <c r="B12" s="88" t="s">
        <v>161</v>
      </c>
      <c r="C12" s="88" t="s">
        <v>162</v>
      </c>
      <c r="D12" s="88" t="s">
        <v>164</v>
      </c>
      <c r="E12" s="88" t="s">
        <v>243</v>
      </c>
      <c r="F12" s="88" t="s">
        <v>166</v>
      </c>
      <c r="G12" s="182">
        <v>500</v>
      </c>
      <c r="H12" s="154"/>
      <c r="I12" s="154">
        <f t="shared" si="0"/>
        <v>579.51</v>
      </c>
      <c r="J12" s="154">
        <v>556.30999999999995</v>
      </c>
      <c r="K12" s="180">
        <f t="shared" si="1"/>
        <v>23.200000000000045</v>
      </c>
      <c r="L12" s="154">
        <v>579.51</v>
      </c>
      <c r="O12" s="30"/>
    </row>
    <row r="13" spans="1:15" s="31" customFormat="1">
      <c r="A13" s="86" t="s">
        <v>245</v>
      </c>
      <c r="B13" s="88" t="s">
        <v>161</v>
      </c>
      <c r="C13" s="88" t="s">
        <v>162</v>
      </c>
      <c r="D13" s="88" t="s">
        <v>164</v>
      </c>
      <c r="E13" s="88" t="s">
        <v>243</v>
      </c>
      <c r="F13" s="88" t="s">
        <v>229</v>
      </c>
      <c r="G13" s="182"/>
      <c r="H13" s="154"/>
      <c r="I13" s="154">
        <f t="shared" si="0"/>
        <v>175.01300000000001</v>
      </c>
      <c r="J13" s="154">
        <v>168</v>
      </c>
      <c r="K13" s="180">
        <f t="shared" si="1"/>
        <v>7.0130000000000052</v>
      </c>
      <c r="L13" s="154">
        <v>175.01300000000001</v>
      </c>
      <c r="O13" s="30"/>
    </row>
    <row r="14" spans="1:15" s="52" customFormat="1" ht="38.25">
      <c r="A14" s="84" t="s">
        <v>61</v>
      </c>
      <c r="B14" s="88" t="s">
        <v>161</v>
      </c>
      <c r="C14" s="88" t="s">
        <v>162</v>
      </c>
      <c r="D14" s="85"/>
      <c r="E14" s="85"/>
      <c r="F14" s="85"/>
      <c r="G14" s="182"/>
      <c r="H14" s="154" t="e">
        <f>#REF!</f>
        <v>#REF!</v>
      </c>
      <c r="I14" s="154">
        <f>L1</f>
        <v>0</v>
      </c>
      <c r="J14" s="205">
        <f>J15</f>
        <v>724.31</v>
      </c>
      <c r="K14" s="180">
        <f t="shared" si="1"/>
        <v>30.210000000000036</v>
      </c>
      <c r="L14" s="154">
        <f>L15</f>
        <v>754.52</v>
      </c>
      <c r="M14" s="31"/>
    </row>
    <row r="15" spans="1:15" s="52" customFormat="1" ht="42.75" customHeight="1">
      <c r="A15" s="84" t="s">
        <v>311</v>
      </c>
      <c r="B15" s="88" t="s">
        <v>161</v>
      </c>
      <c r="C15" s="87" t="s">
        <v>162</v>
      </c>
      <c r="D15" s="87" t="s">
        <v>169</v>
      </c>
      <c r="E15" s="88"/>
      <c r="F15" s="69"/>
      <c r="G15" s="182"/>
      <c r="H15" s="154"/>
      <c r="I15" s="154"/>
      <c r="J15" s="154">
        <f>J16</f>
        <v>724.31</v>
      </c>
      <c r="K15" s="180">
        <f t="shared" si="1"/>
        <v>30.210000000000036</v>
      </c>
      <c r="L15" s="154">
        <f>L16</f>
        <v>754.52</v>
      </c>
      <c r="M15" s="31"/>
    </row>
    <row r="16" spans="1:15" s="52" customFormat="1" ht="30" customHeight="1">
      <c r="A16" s="86" t="s">
        <v>312</v>
      </c>
      <c r="B16" s="88" t="s">
        <v>161</v>
      </c>
      <c r="C16" s="87" t="s">
        <v>162</v>
      </c>
      <c r="D16" s="87" t="s">
        <v>169</v>
      </c>
      <c r="E16" s="88" t="s">
        <v>410</v>
      </c>
      <c r="F16" s="69"/>
      <c r="G16" s="182"/>
      <c r="H16" s="154"/>
      <c r="I16" s="154"/>
      <c r="J16" s="154">
        <f>J17</f>
        <v>724.31</v>
      </c>
      <c r="K16" s="180">
        <f t="shared" si="1"/>
        <v>30.210000000000036</v>
      </c>
      <c r="L16" s="154">
        <f>L17</f>
        <v>754.52</v>
      </c>
      <c r="M16" s="31"/>
    </row>
    <row r="17" spans="1:13" s="52" customFormat="1" ht="29.25" customHeight="1">
      <c r="A17" s="86" t="s">
        <v>313</v>
      </c>
      <c r="B17" s="88" t="s">
        <v>161</v>
      </c>
      <c r="C17" s="87" t="s">
        <v>162</v>
      </c>
      <c r="D17" s="87" t="s">
        <v>169</v>
      </c>
      <c r="E17" s="88" t="s">
        <v>410</v>
      </c>
      <c r="F17" s="69"/>
      <c r="G17" s="182"/>
      <c r="H17" s="154"/>
      <c r="I17" s="154"/>
      <c r="J17" s="154">
        <f>J18+J19</f>
        <v>724.31</v>
      </c>
      <c r="K17" s="180">
        <f t="shared" si="1"/>
        <v>30.210000000000036</v>
      </c>
      <c r="L17" s="154">
        <f>L18+L19</f>
        <v>754.52</v>
      </c>
      <c r="M17" s="31"/>
    </row>
    <row r="18" spans="1:13" s="52" customFormat="1" ht="12.75" customHeight="1">
      <c r="A18" s="86" t="s">
        <v>244</v>
      </c>
      <c r="B18" s="88" t="s">
        <v>161</v>
      </c>
      <c r="C18" s="87" t="s">
        <v>162</v>
      </c>
      <c r="D18" s="87" t="s">
        <v>169</v>
      </c>
      <c r="E18" s="88" t="s">
        <v>274</v>
      </c>
      <c r="F18" s="69" t="s">
        <v>166</v>
      </c>
      <c r="G18" s="182"/>
      <c r="H18" s="154"/>
      <c r="I18" s="154"/>
      <c r="J18" s="154">
        <v>556.30999999999995</v>
      </c>
      <c r="K18" s="180">
        <f t="shared" si="1"/>
        <v>23.200000000000045</v>
      </c>
      <c r="L18" s="154">
        <v>579.51</v>
      </c>
      <c r="M18" s="31"/>
    </row>
    <row r="19" spans="1:13" s="52" customFormat="1" ht="12.75" customHeight="1">
      <c r="A19" s="86" t="s">
        <v>275</v>
      </c>
      <c r="B19" s="88" t="s">
        <v>161</v>
      </c>
      <c r="C19" s="87" t="s">
        <v>162</v>
      </c>
      <c r="D19" s="87" t="s">
        <v>169</v>
      </c>
      <c r="E19" s="88" t="s">
        <v>274</v>
      </c>
      <c r="F19" s="69" t="s">
        <v>229</v>
      </c>
      <c r="G19" s="182"/>
      <c r="H19" s="154"/>
      <c r="I19" s="154"/>
      <c r="J19" s="154">
        <v>168</v>
      </c>
      <c r="K19" s="180">
        <f t="shared" si="1"/>
        <v>7.0099999999999909</v>
      </c>
      <c r="L19" s="154">
        <v>175.01</v>
      </c>
      <c r="M19" s="31"/>
    </row>
    <row r="20" spans="1:13" s="52" customFormat="1" ht="54" customHeight="1">
      <c r="A20" s="84" t="s">
        <v>60</v>
      </c>
      <c r="B20" s="88" t="s">
        <v>161</v>
      </c>
      <c r="C20" s="88" t="s">
        <v>162</v>
      </c>
      <c r="D20" s="88"/>
      <c r="E20" s="88"/>
      <c r="F20" s="88"/>
      <c r="G20" s="182" t="e">
        <f>#REF!+#REF!</f>
        <v>#REF!</v>
      </c>
      <c r="H20" s="154" t="e">
        <f>#REF!</f>
        <v>#REF!</v>
      </c>
      <c r="I20" s="154" t="e">
        <f t="shared" si="0"/>
        <v>#REF!</v>
      </c>
      <c r="J20" s="205">
        <f>J21</f>
        <v>1624.8899999999999</v>
      </c>
      <c r="K20" s="180">
        <f t="shared" si="1"/>
        <v>1479.38</v>
      </c>
      <c r="L20" s="154">
        <f>L21</f>
        <v>3104.27</v>
      </c>
    </row>
    <row r="21" spans="1:13" ht="35.25" customHeight="1">
      <c r="A21" s="183" t="s">
        <v>246</v>
      </c>
      <c r="B21" s="88" t="s">
        <v>161</v>
      </c>
      <c r="C21" s="88" t="s">
        <v>162</v>
      </c>
      <c r="D21" s="88" t="s">
        <v>171</v>
      </c>
      <c r="E21" s="88"/>
      <c r="F21" s="88"/>
      <c r="G21" s="182"/>
      <c r="H21" s="154"/>
      <c r="I21" s="154">
        <f t="shared" si="0"/>
        <v>3104.27</v>
      </c>
      <c r="J21" s="154">
        <f>J22</f>
        <v>1624.8899999999999</v>
      </c>
      <c r="K21" s="180">
        <f t="shared" si="1"/>
        <v>1479.38</v>
      </c>
      <c r="L21" s="154">
        <f>L22</f>
        <v>3104.27</v>
      </c>
    </row>
    <row r="22" spans="1:13" ht="51">
      <c r="A22" s="86" t="s">
        <v>314</v>
      </c>
      <c r="B22" s="88" t="s">
        <v>161</v>
      </c>
      <c r="C22" s="88" t="s">
        <v>162</v>
      </c>
      <c r="D22" s="88" t="s">
        <v>171</v>
      </c>
      <c r="E22" s="88" t="s">
        <v>230</v>
      </c>
      <c r="F22" s="88"/>
      <c r="G22" s="182"/>
      <c r="H22" s="154"/>
      <c r="I22" s="154">
        <f t="shared" si="0"/>
        <v>3104.27</v>
      </c>
      <c r="J22" s="154">
        <f>J23+J26</f>
        <v>1624.8899999999999</v>
      </c>
      <c r="K22" s="180">
        <f t="shared" si="1"/>
        <v>1479.38</v>
      </c>
      <c r="L22" s="154">
        <f>L23+L26</f>
        <v>3104.27</v>
      </c>
    </row>
    <row r="23" spans="1:13" ht="25.5">
      <c r="A23" s="184" t="s">
        <v>315</v>
      </c>
      <c r="B23" s="88" t="s">
        <v>161</v>
      </c>
      <c r="C23" s="88" t="s">
        <v>162</v>
      </c>
      <c r="D23" s="88" t="s">
        <v>171</v>
      </c>
      <c r="E23" s="88" t="s">
        <v>231</v>
      </c>
      <c r="F23" s="88"/>
      <c r="G23" s="182"/>
      <c r="H23" s="154"/>
      <c r="I23" s="154">
        <f t="shared" si="0"/>
        <v>3104.27</v>
      </c>
      <c r="J23" s="154">
        <f>J24+J25</f>
        <v>1624.8899999999999</v>
      </c>
      <c r="K23" s="180">
        <f t="shared" si="1"/>
        <v>1479.38</v>
      </c>
      <c r="L23" s="154">
        <f>L24+L25</f>
        <v>3104.27</v>
      </c>
    </row>
    <row r="24" spans="1:13">
      <c r="A24" s="184" t="s">
        <v>244</v>
      </c>
      <c r="B24" s="88" t="s">
        <v>161</v>
      </c>
      <c r="C24" s="88" t="s">
        <v>162</v>
      </c>
      <c r="D24" s="88" t="s">
        <v>171</v>
      </c>
      <c r="E24" s="88" t="s">
        <v>231</v>
      </c>
      <c r="F24" s="185" t="s">
        <v>166</v>
      </c>
      <c r="G24" s="182"/>
      <c r="H24" s="154"/>
      <c r="I24" s="154">
        <f t="shared" si="0"/>
        <v>2384.23</v>
      </c>
      <c r="J24" s="154">
        <v>1248</v>
      </c>
      <c r="K24" s="180">
        <f t="shared" si="1"/>
        <v>1136.23</v>
      </c>
      <c r="L24" s="154">
        <v>2384.23</v>
      </c>
    </row>
    <row r="25" spans="1:13" ht="38.25">
      <c r="A25" s="184" t="s">
        <v>248</v>
      </c>
      <c r="B25" s="88" t="s">
        <v>161</v>
      </c>
      <c r="C25" s="88" t="s">
        <v>162</v>
      </c>
      <c r="D25" s="88" t="s">
        <v>171</v>
      </c>
      <c r="E25" s="88" t="s">
        <v>231</v>
      </c>
      <c r="F25" s="185" t="s">
        <v>229</v>
      </c>
      <c r="G25" s="182"/>
      <c r="H25" s="154"/>
      <c r="I25" s="154">
        <f t="shared" si="0"/>
        <v>720.04</v>
      </c>
      <c r="J25" s="154">
        <v>376.89</v>
      </c>
      <c r="K25" s="180">
        <f t="shared" si="1"/>
        <v>343.15</v>
      </c>
      <c r="L25" s="154">
        <v>720.04</v>
      </c>
    </row>
    <row r="26" spans="1:13" ht="25.5" hidden="1">
      <c r="A26" s="184" t="s">
        <v>316</v>
      </c>
      <c r="B26" s="88" t="s">
        <v>161</v>
      </c>
      <c r="C26" s="88" t="s">
        <v>162</v>
      </c>
      <c r="D26" s="88" t="s">
        <v>171</v>
      </c>
      <c r="E26" s="88"/>
      <c r="F26" s="88"/>
      <c r="G26" s="182"/>
      <c r="H26" s="154"/>
      <c r="I26" s="154">
        <f t="shared" si="0"/>
        <v>0</v>
      </c>
      <c r="J26" s="154">
        <f>J27+J28+J29+J30+J31</f>
        <v>0</v>
      </c>
      <c r="K26" s="180">
        <f t="shared" si="1"/>
        <v>0</v>
      </c>
      <c r="L26" s="154">
        <f>L27+L28+L29+L30+L31</f>
        <v>0</v>
      </c>
    </row>
    <row r="27" spans="1:13" ht="25.5" hidden="1">
      <c r="A27" s="184" t="s">
        <v>249</v>
      </c>
      <c r="B27" s="88" t="s">
        <v>161</v>
      </c>
      <c r="C27" s="88" t="s">
        <v>162</v>
      </c>
      <c r="D27" s="88" t="s">
        <v>171</v>
      </c>
      <c r="E27" s="88" t="s">
        <v>232</v>
      </c>
      <c r="F27" s="91" t="s">
        <v>170</v>
      </c>
      <c r="G27" s="182"/>
      <c r="H27" s="154"/>
      <c r="I27" s="154">
        <f t="shared" si="0"/>
        <v>0</v>
      </c>
      <c r="J27" s="154"/>
      <c r="K27" s="180">
        <f t="shared" si="1"/>
        <v>0</v>
      </c>
      <c r="L27" s="154">
        <v>0</v>
      </c>
    </row>
    <row r="28" spans="1:13" ht="25.5" hidden="1">
      <c r="A28" s="184" t="s">
        <v>179</v>
      </c>
      <c r="B28" s="88" t="s">
        <v>161</v>
      </c>
      <c r="C28" s="88" t="s">
        <v>162</v>
      </c>
      <c r="D28" s="88" t="s">
        <v>171</v>
      </c>
      <c r="E28" s="88" t="s">
        <v>232</v>
      </c>
      <c r="F28" s="91">
        <v>244</v>
      </c>
      <c r="G28" s="182"/>
      <c r="H28" s="154"/>
      <c r="I28" s="154">
        <f t="shared" si="0"/>
        <v>0</v>
      </c>
      <c r="J28" s="154"/>
      <c r="K28" s="180">
        <f t="shared" si="1"/>
        <v>0</v>
      </c>
      <c r="L28" s="154">
        <v>0</v>
      </c>
    </row>
    <row r="29" spans="1:13" ht="76.5" hidden="1">
      <c r="A29" s="184" t="s">
        <v>250</v>
      </c>
      <c r="B29" s="88" t="s">
        <v>161</v>
      </c>
      <c r="C29" s="88" t="s">
        <v>162</v>
      </c>
      <c r="D29" s="88" t="s">
        <v>171</v>
      </c>
      <c r="E29" s="88" t="s">
        <v>232</v>
      </c>
      <c r="F29" s="185" t="s">
        <v>251</v>
      </c>
      <c r="G29" s="182"/>
      <c r="H29" s="154"/>
      <c r="I29" s="154">
        <f t="shared" si="0"/>
        <v>0</v>
      </c>
      <c r="J29" s="154">
        <v>0</v>
      </c>
      <c r="K29" s="180">
        <f t="shared" si="1"/>
        <v>0</v>
      </c>
      <c r="L29" s="154">
        <v>0</v>
      </c>
    </row>
    <row r="30" spans="1:13" hidden="1">
      <c r="A30" s="184" t="s">
        <v>174</v>
      </c>
      <c r="B30" s="88" t="s">
        <v>161</v>
      </c>
      <c r="C30" s="88" t="s">
        <v>162</v>
      </c>
      <c r="D30" s="88" t="s">
        <v>171</v>
      </c>
      <c r="E30" s="88" t="s">
        <v>232</v>
      </c>
      <c r="F30" s="185" t="s">
        <v>175</v>
      </c>
      <c r="G30" s="182"/>
      <c r="H30" s="154"/>
      <c r="I30" s="154">
        <f t="shared" si="0"/>
        <v>0</v>
      </c>
      <c r="J30" s="154">
        <v>0</v>
      </c>
      <c r="K30" s="180">
        <f t="shared" si="1"/>
        <v>0</v>
      </c>
      <c r="L30" s="154">
        <v>0</v>
      </c>
    </row>
    <row r="31" spans="1:13" hidden="1">
      <c r="A31" s="184" t="s">
        <v>252</v>
      </c>
      <c r="B31" s="88" t="s">
        <v>161</v>
      </c>
      <c r="C31" s="88" t="s">
        <v>162</v>
      </c>
      <c r="D31" s="88" t="s">
        <v>171</v>
      </c>
      <c r="E31" s="88" t="s">
        <v>232</v>
      </c>
      <c r="F31" s="185" t="s">
        <v>176</v>
      </c>
      <c r="G31" s="182"/>
      <c r="H31" s="154"/>
      <c r="I31" s="154">
        <f t="shared" si="0"/>
        <v>0</v>
      </c>
      <c r="J31" s="154"/>
      <c r="K31" s="180">
        <f t="shared" si="1"/>
        <v>0</v>
      </c>
      <c r="L31" s="154">
        <v>0</v>
      </c>
    </row>
    <row r="32" spans="1:13">
      <c r="A32" s="213" t="s">
        <v>59</v>
      </c>
      <c r="B32" s="88" t="s">
        <v>161</v>
      </c>
      <c r="C32" s="88" t="s">
        <v>162</v>
      </c>
      <c r="D32" s="88"/>
      <c r="E32" s="88"/>
      <c r="F32" s="88"/>
      <c r="G32" s="182" t="e">
        <f>#REF!</f>
        <v>#REF!</v>
      </c>
      <c r="H32" s="154"/>
      <c r="I32" s="154">
        <f t="shared" si="0"/>
        <v>8</v>
      </c>
      <c r="J32" s="205">
        <f>J33</f>
        <v>1</v>
      </c>
      <c r="K32" s="180">
        <f t="shared" si="1"/>
        <v>7</v>
      </c>
      <c r="L32" s="154">
        <f>L33</f>
        <v>8</v>
      </c>
    </row>
    <row r="33" spans="1:13" ht="38.25">
      <c r="A33" s="183" t="s">
        <v>253</v>
      </c>
      <c r="B33" s="88" t="s">
        <v>161</v>
      </c>
      <c r="C33" s="88" t="s">
        <v>162</v>
      </c>
      <c r="D33" s="88" t="s">
        <v>177</v>
      </c>
      <c r="E33" s="88"/>
      <c r="F33" s="88"/>
      <c r="G33" s="182"/>
      <c r="H33" s="154"/>
      <c r="I33" s="154">
        <f t="shared" si="0"/>
        <v>8</v>
      </c>
      <c r="J33" s="154">
        <f>J34</f>
        <v>1</v>
      </c>
      <c r="K33" s="180">
        <f>L33-J33</f>
        <v>7</v>
      </c>
      <c r="L33" s="154">
        <f>L34</f>
        <v>8</v>
      </c>
    </row>
    <row r="34" spans="1:13" ht="25.5">
      <c r="A34" s="186" t="s">
        <v>179</v>
      </c>
      <c r="B34" s="88" t="s">
        <v>161</v>
      </c>
      <c r="C34" s="88" t="s">
        <v>162</v>
      </c>
      <c r="D34" s="88" t="s">
        <v>177</v>
      </c>
      <c r="E34" s="88" t="s">
        <v>254</v>
      </c>
      <c r="F34" s="163" t="s">
        <v>173</v>
      </c>
      <c r="G34" s="182"/>
      <c r="H34" s="154"/>
      <c r="I34" s="154">
        <f t="shared" si="0"/>
        <v>8</v>
      </c>
      <c r="J34" s="154">
        <v>1</v>
      </c>
      <c r="K34" s="180">
        <f>L34-J34</f>
        <v>7</v>
      </c>
      <c r="L34" s="154">
        <v>8</v>
      </c>
      <c r="M34" s="30" t="s">
        <v>255</v>
      </c>
    </row>
    <row r="35" spans="1:13">
      <c r="A35" s="217" t="s">
        <v>160</v>
      </c>
      <c r="B35" s="88" t="s">
        <v>161</v>
      </c>
      <c r="C35" s="88" t="s">
        <v>162</v>
      </c>
      <c r="D35" s="88"/>
      <c r="E35" s="88"/>
      <c r="F35" s="163"/>
      <c r="G35" s="182"/>
      <c r="H35" s="154"/>
      <c r="I35" s="154"/>
      <c r="J35" s="154">
        <f>J36+J37</f>
        <v>0</v>
      </c>
      <c r="K35" s="180">
        <f t="shared" si="1"/>
        <v>116</v>
      </c>
      <c r="L35" s="154">
        <f>L36+L37</f>
        <v>116</v>
      </c>
    </row>
    <row r="36" spans="1:13">
      <c r="A36" s="184" t="s">
        <v>371</v>
      </c>
      <c r="B36" s="88" t="s">
        <v>161</v>
      </c>
      <c r="C36" s="88" t="s">
        <v>162</v>
      </c>
      <c r="D36" s="88" t="s">
        <v>300</v>
      </c>
      <c r="E36" s="88" t="s">
        <v>372</v>
      </c>
      <c r="F36" s="163" t="s">
        <v>173</v>
      </c>
      <c r="G36" s="182"/>
      <c r="H36" s="154"/>
      <c r="I36" s="154"/>
      <c r="J36" s="154"/>
      <c r="K36" s="180">
        <f t="shared" si="1"/>
        <v>114</v>
      </c>
      <c r="L36" s="154">
        <v>114</v>
      </c>
    </row>
    <row r="37" spans="1:13">
      <c r="A37" s="89" t="s">
        <v>409</v>
      </c>
      <c r="B37" s="88" t="s">
        <v>161</v>
      </c>
      <c r="C37" s="88" t="s">
        <v>162</v>
      </c>
      <c r="D37" s="88" t="s">
        <v>300</v>
      </c>
      <c r="E37" s="88" t="s">
        <v>407</v>
      </c>
      <c r="F37" s="163" t="s">
        <v>408</v>
      </c>
      <c r="G37" s="182"/>
      <c r="H37" s="154"/>
      <c r="I37" s="154"/>
      <c r="J37" s="154"/>
      <c r="K37" s="180">
        <f t="shared" si="1"/>
        <v>2</v>
      </c>
      <c r="L37" s="154">
        <v>2</v>
      </c>
    </row>
    <row r="38" spans="1:13" s="211" customFormat="1">
      <c r="A38" s="210" t="s">
        <v>189</v>
      </c>
      <c r="B38" s="68" t="s">
        <v>161</v>
      </c>
      <c r="C38" s="68" t="s">
        <v>164</v>
      </c>
      <c r="D38" s="68"/>
      <c r="E38" s="68"/>
      <c r="F38" s="68"/>
      <c r="G38" s="66" t="e">
        <f>G39</f>
        <v>#REF!</v>
      </c>
      <c r="H38" s="83" t="e">
        <f>H39</f>
        <v>#REF!</v>
      </c>
      <c r="I38" s="83" t="e">
        <f t="shared" si="0"/>
        <v>#REF!</v>
      </c>
      <c r="J38" s="83">
        <f>J39</f>
        <v>108.1</v>
      </c>
      <c r="K38" s="153">
        <f t="shared" si="1"/>
        <v>84.799999999999983</v>
      </c>
      <c r="L38" s="83">
        <f>L39</f>
        <v>192.89999999999998</v>
      </c>
    </row>
    <row r="39" spans="1:13" s="211" customFormat="1">
      <c r="A39" s="210" t="s">
        <v>74</v>
      </c>
      <c r="B39" s="68" t="s">
        <v>161</v>
      </c>
      <c r="C39" s="68" t="s">
        <v>164</v>
      </c>
      <c r="D39" s="68" t="s">
        <v>169</v>
      </c>
      <c r="E39" s="68"/>
      <c r="F39" s="68"/>
      <c r="G39" s="66" t="e">
        <f>#REF!+#REF!</f>
        <v>#REF!</v>
      </c>
      <c r="H39" s="83" t="e">
        <f>#REF!</f>
        <v>#REF!</v>
      </c>
      <c r="I39" s="83" t="e">
        <f t="shared" si="0"/>
        <v>#REF!</v>
      </c>
      <c r="J39" s="83">
        <f>J40</f>
        <v>108.1</v>
      </c>
      <c r="K39" s="153">
        <f t="shared" si="1"/>
        <v>84.799999999999983</v>
      </c>
      <c r="L39" s="83">
        <f>L40</f>
        <v>192.89999999999998</v>
      </c>
    </row>
    <row r="40" spans="1:13" s="211" customFormat="1" ht="63.75">
      <c r="A40" s="212" t="s">
        <v>317</v>
      </c>
      <c r="B40" s="68" t="s">
        <v>161</v>
      </c>
      <c r="C40" s="68" t="s">
        <v>164</v>
      </c>
      <c r="D40" s="68" t="s">
        <v>169</v>
      </c>
      <c r="E40" s="68" t="s">
        <v>256</v>
      </c>
      <c r="F40" s="68"/>
      <c r="G40" s="66"/>
      <c r="H40" s="83"/>
      <c r="I40" s="83">
        <f t="shared" si="0"/>
        <v>192.89999999999998</v>
      </c>
      <c r="J40" s="83">
        <f>J41+J42+J43</f>
        <v>108.1</v>
      </c>
      <c r="K40" s="153">
        <f t="shared" si="1"/>
        <v>84.799999999999983</v>
      </c>
      <c r="L40" s="83">
        <f>L41+L42+L43</f>
        <v>192.89999999999998</v>
      </c>
    </row>
    <row r="41" spans="1:13" s="211" customFormat="1">
      <c r="A41" s="89" t="s">
        <v>244</v>
      </c>
      <c r="B41" s="68" t="s">
        <v>161</v>
      </c>
      <c r="C41" s="68" t="s">
        <v>164</v>
      </c>
      <c r="D41" s="68" t="s">
        <v>169</v>
      </c>
      <c r="E41" s="68" t="s">
        <v>256</v>
      </c>
      <c r="F41" s="90" t="s">
        <v>166</v>
      </c>
      <c r="G41" s="66"/>
      <c r="H41" s="83">
        <v>0</v>
      </c>
      <c r="I41" s="83">
        <f t="shared" si="0"/>
        <v>131.16999999999999</v>
      </c>
      <c r="J41" s="83">
        <v>75.45</v>
      </c>
      <c r="K41" s="153">
        <f t="shared" si="1"/>
        <v>55.719999999999985</v>
      </c>
      <c r="L41" s="83">
        <v>131.16999999999999</v>
      </c>
      <c r="M41" s="211" t="s">
        <v>257</v>
      </c>
    </row>
    <row r="42" spans="1:13" s="211" customFormat="1" ht="38.25">
      <c r="A42" s="89" t="s">
        <v>248</v>
      </c>
      <c r="B42" s="68" t="s">
        <v>161</v>
      </c>
      <c r="C42" s="68" t="s">
        <v>164</v>
      </c>
      <c r="D42" s="68" t="s">
        <v>169</v>
      </c>
      <c r="E42" s="68" t="s">
        <v>256</v>
      </c>
      <c r="F42" s="90" t="s">
        <v>229</v>
      </c>
      <c r="G42" s="66"/>
      <c r="H42" s="83">
        <v>0</v>
      </c>
      <c r="I42" s="83">
        <f t="shared" si="0"/>
        <v>61.73</v>
      </c>
      <c r="J42" s="83">
        <v>32.65</v>
      </c>
      <c r="K42" s="153">
        <f t="shared" si="1"/>
        <v>29.08</v>
      </c>
      <c r="L42" s="83">
        <v>61.73</v>
      </c>
      <c r="M42" s="211" t="s">
        <v>257</v>
      </c>
    </row>
    <row r="43" spans="1:13" s="211" customFormat="1" ht="27" customHeight="1">
      <c r="A43" s="212" t="s">
        <v>179</v>
      </c>
      <c r="B43" s="68" t="s">
        <v>161</v>
      </c>
      <c r="C43" s="68" t="s">
        <v>164</v>
      </c>
      <c r="D43" s="68" t="s">
        <v>169</v>
      </c>
      <c r="E43" s="68" t="s">
        <v>256</v>
      </c>
      <c r="F43" s="68" t="s">
        <v>173</v>
      </c>
      <c r="G43" s="66"/>
      <c r="H43" s="83"/>
      <c r="I43" s="83">
        <f t="shared" si="0"/>
        <v>0</v>
      </c>
      <c r="J43" s="83">
        <v>0</v>
      </c>
      <c r="K43" s="153">
        <f t="shared" si="1"/>
        <v>0</v>
      </c>
      <c r="L43" s="83">
        <v>0</v>
      </c>
      <c r="M43" s="211" t="s">
        <v>257</v>
      </c>
    </row>
    <row r="44" spans="1:13" s="211" customFormat="1" ht="33" customHeight="1">
      <c r="A44" s="215" t="s">
        <v>394</v>
      </c>
      <c r="B44" s="68" t="s">
        <v>161</v>
      </c>
      <c r="C44" s="68" t="s">
        <v>169</v>
      </c>
      <c r="D44" s="68"/>
      <c r="E44" s="68"/>
      <c r="F44" s="68"/>
      <c r="G44" s="66"/>
      <c r="H44" s="83"/>
      <c r="I44" s="83"/>
      <c r="J44" s="83"/>
      <c r="K44" s="153"/>
      <c r="L44" s="83">
        <f>L45+L47</f>
        <v>14.6</v>
      </c>
    </row>
    <row r="45" spans="1:13" s="211" customFormat="1" ht="33" customHeight="1">
      <c r="A45" s="117" t="s">
        <v>134</v>
      </c>
      <c r="B45" s="68" t="s">
        <v>161</v>
      </c>
      <c r="C45" s="68" t="s">
        <v>169</v>
      </c>
      <c r="D45" s="68" t="s">
        <v>370</v>
      </c>
      <c r="E45" s="68"/>
      <c r="F45" s="68"/>
      <c r="G45" s="66"/>
      <c r="H45" s="83"/>
      <c r="I45" s="83"/>
      <c r="J45" s="83"/>
      <c r="K45" s="153"/>
      <c r="L45" s="83">
        <v>8</v>
      </c>
    </row>
    <row r="46" spans="1:13" s="211" customFormat="1" ht="33" customHeight="1">
      <c r="A46" s="117" t="s">
        <v>179</v>
      </c>
      <c r="B46" s="68" t="s">
        <v>161</v>
      </c>
      <c r="C46" s="68" t="s">
        <v>169</v>
      </c>
      <c r="D46" s="68" t="s">
        <v>370</v>
      </c>
      <c r="E46" s="68" t="s">
        <v>307</v>
      </c>
      <c r="F46" s="68" t="s">
        <v>173</v>
      </c>
      <c r="G46" s="66"/>
      <c r="H46" s="83"/>
      <c r="I46" s="83"/>
      <c r="J46" s="83"/>
      <c r="K46" s="153"/>
      <c r="L46" s="83">
        <v>8</v>
      </c>
    </row>
    <row r="47" spans="1:13" s="211" customFormat="1" ht="33" customHeight="1">
      <c r="A47" s="117" t="s">
        <v>393</v>
      </c>
      <c r="B47" s="68" t="s">
        <v>161</v>
      </c>
      <c r="C47" s="68" t="s">
        <v>169</v>
      </c>
      <c r="D47" s="68" t="s">
        <v>395</v>
      </c>
      <c r="E47" s="68"/>
      <c r="F47" s="68"/>
      <c r="G47" s="66"/>
      <c r="H47" s="83"/>
      <c r="I47" s="83"/>
      <c r="J47" s="83"/>
      <c r="K47" s="153"/>
      <c r="L47" s="83">
        <f>L48</f>
        <v>6.6</v>
      </c>
    </row>
    <row r="48" spans="1:13" s="211" customFormat="1" ht="33" customHeight="1">
      <c r="A48" s="117" t="s">
        <v>396</v>
      </c>
      <c r="B48" s="68" t="s">
        <v>161</v>
      </c>
      <c r="C48" s="68" t="s">
        <v>169</v>
      </c>
      <c r="D48" s="68" t="s">
        <v>395</v>
      </c>
      <c r="E48" s="68" t="s">
        <v>405</v>
      </c>
      <c r="F48" s="68"/>
      <c r="G48" s="66"/>
      <c r="H48" s="83"/>
      <c r="I48" s="83"/>
      <c r="J48" s="83"/>
      <c r="K48" s="153"/>
      <c r="L48" s="83">
        <f>L49</f>
        <v>6.6</v>
      </c>
    </row>
    <row r="49" spans="1:12" s="211" customFormat="1" ht="27" customHeight="1">
      <c r="A49" s="117" t="s">
        <v>179</v>
      </c>
      <c r="B49" s="68" t="s">
        <v>161</v>
      </c>
      <c r="C49" s="68" t="s">
        <v>169</v>
      </c>
      <c r="D49" s="68" t="s">
        <v>395</v>
      </c>
      <c r="E49" s="68" t="s">
        <v>405</v>
      </c>
      <c r="F49" s="68" t="s">
        <v>173</v>
      </c>
      <c r="G49" s="66"/>
      <c r="H49" s="83"/>
      <c r="I49" s="83"/>
      <c r="J49" s="83"/>
      <c r="K49" s="153"/>
      <c r="L49" s="83">
        <v>6.6</v>
      </c>
    </row>
    <row r="50" spans="1:12" s="207" customFormat="1">
      <c r="A50" s="213" t="s">
        <v>180</v>
      </c>
      <c r="B50" s="88" t="s">
        <v>161</v>
      </c>
      <c r="C50" s="88" t="s">
        <v>172</v>
      </c>
      <c r="D50" s="88"/>
      <c r="E50" s="88"/>
      <c r="F50" s="88"/>
      <c r="G50" s="182" t="e">
        <f>G52+#REF!</f>
        <v>#REF!</v>
      </c>
      <c r="H50" s="154" t="e">
        <f>H52</f>
        <v>#REF!</v>
      </c>
      <c r="I50" s="154" t="e">
        <f t="shared" si="0"/>
        <v>#REF!</v>
      </c>
      <c r="J50" s="154">
        <f t="shared" ref="J50:L51" si="3">J51</f>
        <v>3</v>
      </c>
      <c r="K50" s="180">
        <f t="shared" si="3"/>
        <v>7</v>
      </c>
      <c r="L50" s="154">
        <f t="shared" si="3"/>
        <v>10</v>
      </c>
    </row>
    <row r="51" spans="1:12" s="207" customFormat="1" ht="25.5">
      <c r="A51" s="159" t="s">
        <v>179</v>
      </c>
      <c r="B51" s="88" t="s">
        <v>161</v>
      </c>
      <c r="C51" s="88" t="s">
        <v>172</v>
      </c>
      <c r="D51" s="88" t="s">
        <v>169</v>
      </c>
      <c r="E51" s="88" t="s">
        <v>307</v>
      </c>
      <c r="F51" s="88" t="s">
        <v>173</v>
      </c>
      <c r="G51" s="182"/>
      <c r="H51" s="154"/>
      <c r="I51" s="154">
        <f t="shared" ref="I51" si="4">L51-H51</f>
        <v>10</v>
      </c>
      <c r="J51" s="154">
        <f t="shared" si="3"/>
        <v>3</v>
      </c>
      <c r="K51" s="180">
        <f t="shared" si="3"/>
        <v>7</v>
      </c>
      <c r="L51" s="154">
        <f t="shared" si="3"/>
        <v>10</v>
      </c>
    </row>
    <row r="52" spans="1:12" s="207" customFormat="1">
      <c r="A52" s="213" t="s">
        <v>49</v>
      </c>
      <c r="B52" s="88" t="s">
        <v>161</v>
      </c>
      <c r="C52" s="88" t="s">
        <v>172</v>
      </c>
      <c r="D52" s="88"/>
      <c r="E52" s="88"/>
      <c r="F52" s="88"/>
      <c r="G52" s="182" t="e">
        <f>#REF!+#REF!+#REF!+#REF!+#REF!</f>
        <v>#REF!</v>
      </c>
      <c r="H52" s="154" t="e">
        <f>#REF!</f>
        <v>#REF!</v>
      </c>
      <c r="I52" s="154" t="e">
        <f t="shared" si="0"/>
        <v>#REF!</v>
      </c>
      <c r="J52" s="154">
        <f>J53</f>
        <v>3</v>
      </c>
      <c r="K52" s="180">
        <f t="shared" si="1"/>
        <v>7</v>
      </c>
      <c r="L52" s="154">
        <f>L53</f>
        <v>10</v>
      </c>
    </row>
    <row r="53" spans="1:12" s="207" customFormat="1" ht="25.5">
      <c r="A53" s="159" t="s">
        <v>258</v>
      </c>
      <c r="B53" s="88" t="s">
        <v>161</v>
      </c>
      <c r="C53" s="88" t="s">
        <v>172</v>
      </c>
      <c r="D53" s="88" t="s">
        <v>169</v>
      </c>
      <c r="E53" s="88" t="s">
        <v>259</v>
      </c>
      <c r="F53" s="88"/>
      <c r="G53" s="182"/>
      <c r="H53" s="154"/>
      <c r="I53" s="154">
        <f t="shared" si="0"/>
        <v>10</v>
      </c>
      <c r="J53" s="154">
        <f>J54</f>
        <v>3</v>
      </c>
      <c r="K53" s="180">
        <f t="shared" si="1"/>
        <v>7</v>
      </c>
      <c r="L53" s="154">
        <v>10</v>
      </c>
    </row>
    <row r="54" spans="1:12" s="207" customFormat="1" ht="25.5">
      <c r="A54" s="159" t="s">
        <v>179</v>
      </c>
      <c r="B54" s="88" t="s">
        <v>161</v>
      </c>
      <c r="C54" s="88" t="s">
        <v>172</v>
      </c>
      <c r="D54" s="88" t="s">
        <v>169</v>
      </c>
      <c r="E54" s="88" t="s">
        <v>259</v>
      </c>
      <c r="F54" s="88" t="s">
        <v>173</v>
      </c>
      <c r="G54" s="182"/>
      <c r="H54" s="154"/>
      <c r="I54" s="154">
        <f t="shared" si="0"/>
        <v>10</v>
      </c>
      <c r="J54" s="154">
        <v>3</v>
      </c>
      <c r="K54" s="180">
        <f t="shared" si="1"/>
        <v>7</v>
      </c>
      <c r="L54" s="154">
        <v>10</v>
      </c>
    </row>
    <row r="55" spans="1:12">
      <c r="A55" s="213" t="s">
        <v>182</v>
      </c>
      <c r="B55" s="88" t="s">
        <v>161</v>
      </c>
      <c r="C55" s="88" t="s">
        <v>181</v>
      </c>
      <c r="D55" s="88"/>
      <c r="E55" s="88"/>
      <c r="F55" s="88"/>
      <c r="G55" s="182" t="e">
        <f>G56</f>
        <v>#REF!</v>
      </c>
      <c r="H55" s="154" t="e">
        <f>H56</f>
        <v>#REF!</v>
      </c>
      <c r="I55" s="154" t="e">
        <f t="shared" si="0"/>
        <v>#REF!</v>
      </c>
      <c r="J55" s="154">
        <f>J56</f>
        <v>292.63</v>
      </c>
      <c r="K55" s="180">
        <f t="shared" si="1"/>
        <v>140.34000000000003</v>
      </c>
      <c r="L55" s="154">
        <f>L56</f>
        <v>432.97</v>
      </c>
    </row>
    <row r="56" spans="1:12">
      <c r="A56" s="183" t="s">
        <v>43</v>
      </c>
      <c r="B56" s="88" t="s">
        <v>161</v>
      </c>
      <c r="C56" s="88" t="s">
        <v>181</v>
      </c>
      <c r="D56" s="88" t="s">
        <v>181</v>
      </c>
      <c r="E56" s="88"/>
      <c r="F56" s="88"/>
      <c r="G56" s="182" t="e">
        <f>#REF!+#REF!</f>
        <v>#REF!</v>
      </c>
      <c r="H56" s="154" t="e">
        <f>#REF!</f>
        <v>#REF!</v>
      </c>
      <c r="I56" s="154" t="e">
        <f t="shared" si="0"/>
        <v>#REF!</v>
      </c>
      <c r="J56" s="154">
        <f>J57</f>
        <v>292.63</v>
      </c>
      <c r="K56" s="180">
        <f t="shared" si="1"/>
        <v>140.34000000000003</v>
      </c>
      <c r="L56" s="154">
        <f>L57</f>
        <v>432.97</v>
      </c>
    </row>
    <row r="57" spans="1:12">
      <c r="A57" s="159" t="s">
        <v>260</v>
      </c>
      <c r="B57" s="88" t="s">
        <v>161</v>
      </c>
      <c r="C57" s="88" t="s">
        <v>181</v>
      </c>
      <c r="D57" s="88" t="s">
        <v>181</v>
      </c>
      <c r="E57" s="88" t="s">
        <v>233</v>
      </c>
      <c r="F57" s="88"/>
      <c r="G57" s="182"/>
      <c r="H57" s="154"/>
      <c r="I57" s="154">
        <f t="shared" si="0"/>
        <v>432.97</v>
      </c>
      <c r="J57" s="154">
        <f>J58</f>
        <v>292.63</v>
      </c>
      <c r="K57" s="180">
        <f t="shared" si="1"/>
        <v>140.34000000000003</v>
      </c>
      <c r="L57" s="154">
        <f>L59+L64</f>
        <v>432.97</v>
      </c>
    </row>
    <row r="58" spans="1:12" ht="25.5" hidden="1">
      <c r="A58" s="159" t="s">
        <v>261</v>
      </c>
      <c r="B58" s="88" t="s">
        <v>161</v>
      </c>
      <c r="C58" s="88" t="s">
        <v>181</v>
      </c>
      <c r="D58" s="88" t="s">
        <v>181</v>
      </c>
      <c r="E58" s="88" t="s">
        <v>234</v>
      </c>
      <c r="F58" s="88"/>
      <c r="G58" s="182"/>
      <c r="H58" s="154"/>
      <c r="I58" s="154">
        <f t="shared" si="0"/>
        <v>0</v>
      </c>
      <c r="J58" s="154">
        <f>J59+J62</f>
        <v>292.63</v>
      </c>
      <c r="K58" s="180">
        <f t="shared" si="1"/>
        <v>-292.63</v>
      </c>
      <c r="L58" s="154"/>
    </row>
    <row r="59" spans="1:12" ht="25.5">
      <c r="A59" s="184" t="s">
        <v>262</v>
      </c>
      <c r="B59" s="88" t="s">
        <v>161</v>
      </c>
      <c r="C59" s="88" t="s">
        <v>181</v>
      </c>
      <c r="D59" s="88" t="s">
        <v>181</v>
      </c>
      <c r="E59" s="88" t="s">
        <v>235</v>
      </c>
      <c r="F59" s="88"/>
      <c r="G59" s="182"/>
      <c r="H59" s="154"/>
      <c r="I59" s="154">
        <f t="shared" si="0"/>
        <v>422.97</v>
      </c>
      <c r="J59" s="154">
        <f>J60+J61+J64</f>
        <v>292.63</v>
      </c>
      <c r="K59" s="180">
        <f t="shared" si="1"/>
        <v>130.34000000000003</v>
      </c>
      <c r="L59" s="154">
        <f>L60+L61</f>
        <v>422.97</v>
      </c>
    </row>
    <row r="60" spans="1:12">
      <c r="A60" s="184" t="s">
        <v>236</v>
      </c>
      <c r="B60" s="88" t="s">
        <v>161</v>
      </c>
      <c r="C60" s="88" t="s">
        <v>181</v>
      </c>
      <c r="D60" s="88" t="s">
        <v>181</v>
      </c>
      <c r="E60" s="88" t="s">
        <v>235</v>
      </c>
      <c r="F60" s="185" t="s">
        <v>178</v>
      </c>
      <c r="G60" s="182"/>
      <c r="H60" s="154"/>
      <c r="I60" s="154">
        <f t="shared" ref="I60:I90" si="5">L60-H60</f>
        <v>324.86</v>
      </c>
      <c r="J60" s="154">
        <v>224.75</v>
      </c>
      <c r="K60" s="180">
        <f t="shared" si="1"/>
        <v>100.11000000000001</v>
      </c>
      <c r="L60" s="154">
        <v>324.86</v>
      </c>
    </row>
    <row r="61" spans="1:12" ht="38.25">
      <c r="A61" s="184" t="s">
        <v>263</v>
      </c>
      <c r="B61" s="88" t="s">
        <v>161</v>
      </c>
      <c r="C61" s="88" t="s">
        <v>181</v>
      </c>
      <c r="D61" s="88" t="s">
        <v>181</v>
      </c>
      <c r="E61" s="88" t="s">
        <v>235</v>
      </c>
      <c r="F61" s="185" t="s">
        <v>237</v>
      </c>
      <c r="G61" s="182"/>
      <c r="H61" s="154"/>
      <c r="I61" s="154">
        <f t="shared" si="5"/>
        <v>98.11</v>
      </c>
      <c r="J61" s="154">
        <v>67.88</v>
      </c>
      <c r="K61" s="180">
        <f t="shared" si="1"/>
        <v>30.230000000000004</v>
      </c>
      <c r="L61" s="154">
        <v>98.11</v>
      </c>
    </row>
    <row r="62" spans="1:12" hidden="1">
      <c r="A62" s="159" t="s">
        <v>264</v>
      </c>
      <c r="B62" s="88" t="s">
        <v>161</v>
      </c>
      <c r="C62" s="88" t="s">
        <v>181</v>
      </c>
      <c r="D62" s="88" t="s">
        <v>181</v>
      </c>
      <c r="E62" s="88" t="s">
        <v>265</v>
      </c>
      <c r="F62" s="88"/>
      <c r="G62" s="182"/>
      <c r="H62" s="154"/>
      <c r="I62" s="154">
        <f t="shared" si="5"/>
        <v>0</v>
      </c>
      <c r="J62" s="154">
        <f>J63</f>
        <v>0</v>
      </c>
      <c r="K62" s="180">
        <f t="shared" si="1"/>
        <v>0</v>
      </c>
      <c r="L62" s="154">
        <f>L63</f>
        <v>0</v>
      </c>
    </row>
    <row r="63" spans="1:12" ht="25.5" hidden="1">
      <c r="A63" s="159" t="s">
        <v>179</v>
      </c>
      <c r="B63" s="88" t="s">
        <v>161</v>
      </c>
      <c r="C63" s="88" t="s">
        <v>181</v>
      </c>
      <c r="D63" s="88" t="s">
        <v>181</v>
      </c>
      <c r="E63" s="88" t="s">
        <v>265</v>
      </c>
      <c r="F63" s="88" t="s">
        <v>173</v>
      </c>
      <c r="G63" s="182"/>
      <c r="H63" s="154"/>
      <c r="I63" s="154">
        <f t="shared" si="5"/>
        <v>0</v>
      </c>
      <c r="J63" s="154">
        <v>0</v>
      </c>
      <c r="K63" s="180">
        <f t="shared" si="1"/>
        <v>0</v>
      </c>
      <c r="L63" s="154">
        <v>0</v>
      </c>
    </row>
    <row r="64" spans="1:12" ht="25.5">
      <c r="A64" s="159" t="s">
        <v>179</v>
      </c>
      <c r="B64" s="88" t="s">
        <v>161</v>
      </c>
      <c r="C64" s="88" t="s">
        <v>181</v>
      </c>
      <c r="D64" s="88" t="s">
        <v>181</v>
      </c>
      <c r="E64" s="88" t="s">
        <v>305</v>
      </c>
      <c r="F64" s="88" t="s">
        <v>173</v>
      </c>
      <c r="G64" s="182"/>
      <c r="H64" s="154"/>
      <c r="I64" s="154"/>
      <c r="J64" s="154"/>
      <c r="K64" s="180">
        <f t="shared" si="1"/>
        <v>10</v>
      </c>
      <c r="L64" s="154">
        <v>10</v>
      </c>
    </row>
    <row r="65" spans="1:12" ht="15.75" customHeight="1">
      <c r="A65" s="183" t="s">
        <v>184</v>
      </c>
      <c r="B65" s="88" t="s">
        <v>161</v>
      </c>
      <c r="C65" s="88" t="s">
        <v>183</v>
      </c>
      <c r="D65" s="88"/>
      <c r="E65" s="88"/>
      <c r="F65" s="88"/>
      <c r="G65" s="182" t="e">
        <f>G66</f>
        <v>#REF!</v>
      </c>
      <c r="H65" s="154" t="e">
        <f>H66</f>
        <v>#REF!</v>
      </c>
      <c r="I65" s="154" t="e">
        <f t="shared" si="5"/>
        <v>#REF!</v>
      </c>
      <c r="J65" s="154">
        <f>J66</f>
        <v>51.8</v>
      </c>
      <c r="K65" s="180">
        <f t="shared" si="1"/>
        <v>2493.4163699999999</v>
      </c>
      <c r="L65" s="154">
        <f>L66</f>
        <v>2545.2163700000001</v>
      </c>
    </row>
    <row r="66" spans="1:12">
      <c r="A66" s="183" t="s">
        <v>185</v>
      </c>
      <c r="B66" s="88" t="s">
        <v>161</v>
      </c>
      <c r="C66" s="88" t="s">
        <v>183</v>
      </c>
      <c r="D66" s="88" t="s">
        <v>162</v>
      </c>
      <c r="E66" s="88"/>
      <c r="F66" s="88"/>
      <c r="G66" s="182" t="e">
        <f>#REF!+#REF!</f>
        <v>#REF!</v>
      </c>
      <c r="H66" s="154" t="e">
        <f>#REF!</f>
        <v>#REF!</v>
      </c>
      <c r="I66" s="154" t="e">
        <f t="shared" si="5"/>
        <v>#REF!</v>
      </c>
      <c r="J66" s="154">
        <f>J67</f>
        <v>51.8</v>
      </c>
      <c r="K66" s="180">
        <f t="shared" si="1"/>
        <v>2493.4163699999999</v>
      </c>
      <c r="L66" s="154">
        <f>L67</f>
        <v>2545.2163700000001</v>
      </c>
    </row>
    <row r="67" spans="1:12">
      <c r="A67" s="159" t="s">
        <v>266</v>
      </c>
      <c r="B67" s="88" t="s">
        <v>161</v>
      </c>
      <c r="C67" s="88" t="s">
        <v>183</v>
      </c>
      <c r="D67" s="88" t="s">
        <v>162</v>
      </c>
      <c r="E67" s="88" t="s">
        <v>238</v>
      </c>
      <c r="F67" s="88"/>
      <c r="G67" s="182"/>
      <c r="H67" s="154"/>
      <c r="I67" s="154">
        <f t="shared" si="5"/>
        <v>2545.2163700000001</v>
      </c>
      <c r="J67" s="154">
        <f>J72</f>
        <v>51.8</v>
      </c>
      <c r="K67" s="180">
        <f t="shared" si="1"/>
        <v>2493.4163699999999</v>
      </c>
      <c r="L67" s="154">
        <f>L72+L68</f>
        <v>2545.2163700000001</v>
      </c>
    </row>
    <row r="68" spans="1:12" ht="25.5">
      <c r="A68" s="184" t="s">
        <v>262</v>
      </c>
      <c r="B68" s="88" t="s">
        <v>161</v>
      </c>
      <c r="C68" s="88" t="s">
        <v>183</v>
      </c>
      <c r="D68" s="88" t="s">
        <v>162</v>
      </c>
      <c r="E68" s="88" t="s">
        <v>292</v>
      </c>
      <c r="F68" s="88"/>
      <c r="G68" s="182"/>
      <c r="H68" s="154"/>
      <c r="I68" s="154">
        <f t="shared" si="5"/>
        <v>48.4</v>
      </c>
      <c r="J68" s="154">
        <f>J69+J70</f>
        <v>0</v>
      </c>
      <c r="K68" s="180"/>
      <c r="L68" s="154">
        <f>L69+L70+L71</f>
        <v>48.4</v>
      </c>
    </row>
    <row r="69" spans="1:12">
      <c r="A69" s="184" t="s">
        <v>236</v>
      </c>
      <c r="B69" s="88" t="s">
        <v>161</v>
      </c>
      <c r="C69" s="88" t="s">
        <v>183</v>
      </c>
      <c r="D69" s="88" t="s">
        <v>162</v>
      </c>
      <c r="E69" s="88" t="s">
        <v>402</v>
      </c>
      <c r="F69" s="185" t="s">
        <v>175</v>
      </c>
      <c r="G69" s="182"/>
      <c r="H69" s="154"/>
      <c r="I69" s="154">
        <f t="shared" ref="I69:I70" si="6">L69-H69</f>
        <v>38.4</v>
      </c>
      <c r="J69" s="154">
        <v>0</v>
      </c>
      <c r="K69" s="180"/>
      <c r="L69" s="154">
        <v>38.4</v>
      </c>
    </row>
    <row r="70" spans="1:12" ht="38.25">
      <c r="A70" s="184" t="s">
        <v>263</v>
      </c>
      <c r="B70" s="88" t="s">
        <v>161</v>
      </c>
      <c r="C70" s="88" t="s">
        <v>183</v>
      </c>
      <c r="D70" s="88" t="s">
        <v>162</v>
      </c>
      <c r="E70" s="88" t="s">
        <v>402</v>
      </c>
      <c r="F70" s="185" t="s">
        <v>176</v>
      </c>
      <c r="G70" s="182"/>
      <c r="H70" s="154"/>
      <c r="I70" s="154">
        <f t="shared" si="6"/>
        <v>5</v>
      </c>
      <c r="J70" s="154">
        <v>0</v>
      </c>
      <c r="K70" s="180">
        <f t="shared" si="1"/>
        <v>5</v>
      </c>
      <c r="L70" s="154">
        <v>5</v>
      </c>
    </row>
    <row r="71" spans="1:12" ht="38.25">
      <c r="A71" s="184" t="s">
        <v>263</v>
      </c>
      <c r="B71" s="88" t="s">
        <v>161</v>
      </c>
      <c r="C71" s="88" t="s">
        <v>183</v>
      </c>
      <c r="D71" s="88" t="s">
        <v>162</v>
      </c>
      <c r="E71" s="88" t="s">
        <v>402</v>
      </c>
      <c r="F71" s="185" t="s">
        <v>308</v>
      </c>
      <c r="G71" s="182"/>
      <c r="H71" s="154"/>
      <c r="I71" s="154"/>
      <c r="J71" s="154"/>
      <c r="K71" s="180">
        <f t="shared" si="1"/>
        <v>5</v>
      </c>
      <c r="L71" s="154">
        <v>5</v>
      </c>
    </row>
    <row r="72" spans="1:12">
      <c r="A72" s="159" t="s">
        <v>267</v>
      </c>
      <c r="B72" s="88" t="s">
        <v>161</v>
      </c>
      <c r="C72" s="88" t="s">
        <v>183</v>
      </c>
      <c r="D72" s="88" t="s">
        <v>162</v>
      </c>
      <c r="E72" s="88" t="s">
        <v>268</v>
      </c>
      <c r="F72" s="88"/>
      <c r="G72" s="182"/>
      <c r="H72" s="154"/>
      <c r="I72" s="154">
        <f t="shared" si="5"/>
        <v>2496.81637</v>
      </c>
      <c r="J72" s="154">
        <f>J73</f>
        <v>51.8</v>
      </c>
      <c r="K72" s="180">
        <f t="shared" si="1"/>
        <v>2445.0163699999998</v>
      </c>
      <c r="L72" s="154">
        <f>L73</f>
        <v>2496.81637</v>
      </c>
    </row>
    <row r="73" spans="1:12" ht="25.5">
      <c r="A73" s="159" t="s">
        <v>179</v>
      </c>
      <c r="B73" s="88" t="s">
        <v>161</v>
      </c>
      <c r="C73" s="88" t="s">
        <v>183</v>
      </c>
      <c r="D73" s="88" t="s">
        <v>162</v>
      </c>
      <c r="E73" s="88" t="s">
        <v>402</v>
      </c>
      <c r="F73" s="88" t="s">
        <v>173</v>
      </c>
      <c r="G73" s="182"/>
      <c r="H73" s="154"/>
      <c r="I73" s="154">
        <f t="shared" si="5"/>
        <v>2496.81637</v>
      </c>
      <c r="J73" s="154">
        <v>51.8</v>
      </c>
      <c r="K73" s="180">
        <f t="shared" si="1"/>
        <v>2445.0163699999998</v>
      </c>
      <c r="L73" s="154">
        <f>234.63+2231+100+2-6.6-48.4+1.78637-17.6</f>
        <v>2496.81637</v>
      </c>
    </row>
    <row r="74" spans="1:12">
      <c r="A74" s="183" t="s">
        <v>186</v>
      </c>
      <c r="B74" s="88" t="s">
        <v>161</v>
      </c>
      <c r="C74" s="88" t="s">
        <v>177</v>
      </c>
      <c r="D74" s="88"/>
      <c r="E74" s="88"/>
      <c r="F74" s="88"/>
      <c r="G74" s="182" t="e">
        <f>G75+G78</f>
        <v>#REF!</v>
      </c>
      <c r="H74" s="154" t="e">
        <f>H75+H78</f>
        <v>#REF!</v>
      </c>
      <c r="I74" s="154" t="e">
        <f t="shared" si="5"/>
        <v>#REF!</v>
      </c>
      <c r="J74" s="154">
        <f>J75+J78</f>
        <v>584.96</v>
      </c>
      <c r="K74" s="180">
        <f t="shared" si="1"/>
        <v>278.59000000000003</v>
      </c>
      <c r="L74" s="154">
        <f>L75+L78</f>
        <v>863.55000000000007</v>
      </c>
    </row>
    <row r="75" spans="1:12">
      <c r="A75" s="183" t="s">
        <v>115</v>
      </c>
      <c r="B75" s="88" t="s">
        <v>161</v>
      </c>
      <c r="C75" s="88" t="s">
        <v>177</v>
      </c>
      <c r="D75" s="88" t="s">
        <v>164</v>
      </c>
      <c r="E75" s="88"/>
      <c r="F75" s="88"/>
      <c r="G75" s="182" t="e">
        <f>#REF!+G76</f>
        <v>#REF!</v>
      </c>
      <c r="H75" s="154">
        <f>H76</f>
        <v>0</v>
      </c>
      <c r="I75" s="154">
        <f t="shared" si="5"/>
        <v>17.600000000000001</v>
      </c>
      <c r="J75" s="154">
        <f>J76</f>
        <v>0</v>
      </c>
      <c r="K75" s="180">
        <f t="shared" si="1"/>
        <v>17.600000000000001</v>
      </c>
      <c r="L75" s="154">
        <f>L76</f>
        <v>17.600000000000001</v>
      </c>
    </row>
    <row r="76" spans="1:12" ht="25.5">
      <c r="A76" s="86" t="s">
        <v>269</v>
      </c>
      <c r="B76" s="88" t="s">
        <v>161</v>
      </c>
      <c r="C76" s="88" t="s">
        <v>177</v>
      </c>
      <c r="D76" s="88" t="s">
        <v>164</v>
      </c>
      <c r="E76" s="88" t="s">
        <v>307</v>
      </c>
      <c r="F76" s="88"/>
      <c r="G76" s="182">
        <f>G77</f>
        <v>0</v>
      </c>
      <c r="H76" s="154">
        <f>H77</f>
        <v>0</v>
      </c>
      <c r="I76" s="154">
        <f t="shared" si="5"/>
        <v>17.600000000000001</v>
      </c>
      <c r="J76" s="154">
        <f>J77</f>
        <v>0</v>
      </c>
      <c r="K76" s="180">
        <f t="shared" si="1"/>
        <v>17.600000000000001</v>
      </c>
      <c r="L76" s="154">
        <f>L77</f>
        <v>17.600000000000001</v>
      </c>
    </row>
    <row r="77" spans="1:12" ht="25.5">
      <c r="A77" s="159" t="s">
        <v>179</v>
      </c>
      <c r="B77" s="88" t="s">
        <v>161</v>
      </c>
      <c r="C77" s="88" t="s">
        <v>177</v>
      </c>
      <c r="D77" s="88" t="s">
        <v>164</v>
      </c>
      <c r="E77" s="88" t="s">
        <v>307</v>
      </c>
      <c r="F77" s="88" t="s">
        <v>173</v>
      </c>
      <c r="G77" s="182"/>
      <c r="H77" s="154">
        <f>G77</f>
        <v>0</v>
      </c>
      <c r="I77" s="154">
        <f t="shared" si="5"/>
        <v>17.600000000000001</v>
      </c>
      <c r="J77" s="154">
        <v>0</v>
      </c>
      <c r="K77" s="180">
        <f t="shared" si="1"/>
        <v>17.600000000000001</v>
      </c>
      <c r="L77" s="154">
        <v>17.600000000000001</v>
      </c>
    </row>
    <row r="78" spans="1:12">
      <c r="A78" s="183" t="s">
        <v>119</v>
      </c>
      <c r="B78" s="88" t="s">
        <v>161</v>
      </c>
      <c r="C78" s="88" t="s">
        <v>177</v>
      </c>
      <c r="D78" s="88"/>
      <c r="E78" s="88"/>
      <c r="F78" s="88"/>
      <c r="G78" s="182" t="e">
        <f>#REF!+G79</f>
        <v>#REF!</v>
      </c>
      <c r="H78" s="154" t="e">
        <f>H79</f>
        <v>#REF!</v>
      </c>
      <c r="I78" s="154" t="e">
        <f t="shared" si="5"/>
        <v>#REF!</v>
      </c>
      <c r="J78" s="154">
        <f>J80</f>
        <v>584.96</v>
      </c>
      <c r="K78" s="180">
        <f t="shared" si="1"/>
        <v>260.99</v>
      </c>
      <c r="L78" s="154">
        <f>L80</f>
        <v>845.95</v>
      </c>
    </row>
    <row r="79" spans="1:12" ht="51" hidden="1">
      <c r="A79" s="86" t="s">
        <v>318</v>
      </c>
      <c r="B79" s="88" t="s">
        <v>161</v>
      </c>
      <c r="C79" s="88" t="s">
        <v>177</v>
      </c>
      <c r="D79" s="88" t="s">
        <v>172</v>
      </c>
      <c r="E79" s="88"/>
      <c r="F79" s="88"/>
      <c r="G79" s="182" t="e">
        <f>#REF!</f>
        <v>#REF!</v>
      </c>
      <c r="H79" s="154" t="e">
        <f>#REF!</f>
        <v>#REF!</v>
      </c>
      <c r="I79" s="154" t="e">
        <f t="shared" si="5"/>
        <v>#REF!</v>
      </c>
      <c r="J79" s="154">
        <f>J80</f>
        <v>584.96</v>
      </c>
      <c r="K79" s="180">
        <f t="shared" si="1"/>
        <v>260.99</v>
      </c>
      <c r="L79" s="154">
        <f>L80</f>
        <v>845.95</v>
      </c>
    </row>
    <row r="80" spans="1:12">
      <c r="A80" s="86" t="s">
        <v>270</v>
      </c>
      <c r="B80" s="88" t="s">
        <v>161</v>
      </c>
      <c r="C80" s="88" t="s">
        <v>177</v>
      </c>
      <c r="D80" s="88" t="s">
        <v>172</v>
      </c>
      <c r="E80" s="88"/>
      <c r="F80" s="88"/>
      <c r="G80" s="182"/>
      <c r="H80" s="154"/>
      <c r="I80" s="154">
        <f t="shared" si="5"/>
        <v>845.95</v>
      </c>
      <c r="J80" s="154">
        <f>J81</f>
        <v>584.96</v>
      </c>
      <c r="K80" s="180">
        <f t="shared" ref="K80:K90" si="7">L80-J80</f>
        <v>260.99</v>
      </c>
      <c r="L80" s="154">
        <f>L81</f>
        <v>845.95</v>
      </c>
    </row>
    <row r="81" spans="1:15" ht="25.5">
      <c r="A81" s="159" t="s">
        <v>271</v>
      </c>
      <c r="B81" s="88" t="s">
        <v>161</v>
      </c>
      <c r="C81" s="88" t="s">
        <v>177</v>
      </c>
      <c r="D81" s="88" t="s">
        <v>172</v>
      </c>
      <c r="E81" s="88" t="s">
        <v>240</v>
      </c>
      <c r="F81" s="88"/>
      <c r="G81" s="182"/>
      <c r="H81" s="154"/>
      <c r="I81" s="154">
        <f t="shared" si="5"/>
        <v>845.95</v>
      </c>
      <c r="J81" s="154">
        <f>J82</f>
        <v>584.96</v>
      </c>
      <c r="K81" s="180">
        <f t="shared" si="7"/>
        <v>260.99</v>
      </c>
      <c r="L81" s="154">
        <f>L82</f>
        <v>845.95</v>
      </c>
    </row>
    <row r="82" spans="1:15" ht="25.5">
      <c r="A82" s="184" t="s">
        <v>272</v>
      </c>
      <c r="B82" s="88" t="s">
        <v>161</v>
      </c>
      <c r="C82" s="88" t="s">
        <v>177</v>
      </c>
      <c r="D82" s="88" t="s">
        <v>172</v>
      </c>
      <c r="E82" s="88" t="s">
        <v>273</v>
      </c>
      <c r="F82" s="88"/>
      <c r="G82" s="182"/>
      <c r="H82" s="154"/>
      <c r="I82" s="154">
        <f t="shared" si="5"/>
        <v>845.95</v>
      </c>
      <c r="J82" s="154">
        <f>J83+J84</f>
        <v>584.96</v>
      </c>
      <c r="K82" s="180">
        <f t="shared" si="7"/>
        <v>260.99</v>
      </c>
      <c r="L82" s="154">
        <f>L83+L84</f>
        <v>845.95</v>
      </c>
    </row>
    <row r="83" spans="1:15">
      <c r="A83" s="184" t="s">
        <v>236</v>
      </c>
      <c r="B83" s="88" t="s">
        <v>161</v>
      </c>
      <c r="C83" s="88" t="s">
        <v>177</v>
      </c>
      <c r="D83" s="88" t="s">
        <v>172</v>
      </c>
      <c r="E83" s="88" t="s">
        <v>273</v>
      </c>
      <c r="F83" s="185" t="s">
        <v>178</v>
      </c>
      <c r="G83" s="182"/>
      <c r="H83" s="154"/>
      <c r="I83" s="154">
        <f t="shared" si="5"/>
        <v>649.73</v>
      </c>
      <c r="J83" s="154">
        <v>449.28</v>
      </c>
      <c r="K83" s="180">
        <f t="shared" si="7"/>
        <v>200.45000000000005</v>
      </c>
      <c r="L83" s="154">
        <v>649.73</v>
      </c>
    </row>
    <row r="84" spans="1:15" ht="38.25">
      <c r="A84" s="184" t="s">
        <v>263</v>
      </c>
      <c r="B84" s="88" t="s">
        <v>161</v>
      </c>
      <c r="C84" s="88" t="s">
        <v>177</v>
      </c>
      <c r="D84" s="88" t="s">
        <v>172</v>
      </c>
      <c r="E84" s="88" t="s">
        <v>273</v>
      </c>
      <c r="F84" s="185" t="s">
        <v>237</v>
      </c>
      <c r="G84" s="182"/>
      <c r="H84" s="154"/>
      <c r="I84" s="154">
        <f t="shared" si="5"/>
        <v>196.22</v>
      </c>
      <c r="J84" s="154">
        <v>135.68</v>
      </c>
      <c r="K84" s="180">
        <f t="shared" si="7"/>
        <v>60.539999999999992</v>
      </c>
      <c r="L84" s="154">
        <v>196.22</v>
      </c>
    </row>
    <row r="85" spans="1:15" ht="51" hidden="1">
      <c r="A85" s="67" t="s">
        <v>318</v>
      </c>
      <c r="B85" s="88" t="s">
        <v>161</v>
      </c>
      <c r="C85" s="88" t="s">
        <v>177</v>
      </c>
      <c r="D85" s="88" t="s">
        <v>172</v>
      </c>
      <c r="E85" s="88"/>
      <c r="F85" s="185"/>
      <c r="G85" s="182"/>
      <c r="H85" s="154"/>
      <c r="I85" s="154"/>
      <c r="J85" s="205">
        <f t="shared" ref="J85" si="8">J86+J87</f>
        <v>0</v>
      </c>
      <c r="K85" s="180">
        <f t="shared" si="7"/>
        <v>0</v>
      </c>
      <c r="L85" s="154">
        <f>L86+L87</f>
        <v>0</v>
      </c>
    </row>
    <row r="86" spans="1:15" hidden="1">
      <c r="A86" s="89" t="s">
        <v>236</v>
      </c>
      <c r="B86" s="88" t="s">
        <v>161</v>
      </c>
      <c r="C86" s="88" t="s">
        <v>177</v>
      </c>
      <c r="D86" s="88" t="s">
        <v>172</v>
      </c>
      <c r="E86" s="88" t="s">
        <v>320</v>
      </c>
      <c r="F86" s="185" t="s">
        <v>178</v>
      </c>
      <c r="G86" s="182"/>
      <c r="H86" s="154"/>
      <c r="I86" s="154"/>
      <c r="J86" s="154"/>
      <c r="K86" s="180">
        <f t="shared" si="7"/>
        <v>0</v>
      </c>
      <c r="L86" s="154"/>
    </row>
    <row r="87" spans="1:15" ht="38.25" hidden="1">
      <c r="A87" s="89" t="s">
        <v>263</v>
      </c>
      <c r="B87" s="88" t="s">
        <v>161</v>
      </c>
      <c r="C87" s="88" t="s">
        <v>177</v>
      </c>
      <c r="D87" s="88" t="s">
        <v>172</v>
      </c>
      <c r="E87" s="88" t="s">
        <v>320</v>
      </c>
      <c r="F87" s="185" t="s">
        <v>237</v>
      </c>
      <c r="G87" s="182"/>
      <c r="H87" s="154"/>
      <c r="I87" s="154"/>
      <c r="J87" s="154"/>
      <c r="K87" s="180">
        <f t="shared" si="7"/>
        <v>0</v>
      </c>
      <c r="L87" s="154"/>
    </row>
    <row r="88" spans="1:15">
      <c r="A88" s="86" t="s">
        <v>187</v>
      </c>
      <c r="B88" s="88" t="s">
        <v>161</v>
      </c>
      <c r="C88" s="88" t="s">
        <v>188</v>
      </c>
      <c r="D88" s="88" t="s">
        <v>188</v>
      </c>
      <c r="E88" s="88" t="s">
        <v>319</v>
      </c>
      <c r="F88" s="88" t="s">
        <v>165</v>
      </c>
      <c r="G88" s="182">
        <v>0</v>
      </c>
      <c r="H88" s="154">
        <v>139.80000000000001</v>
      </c>
      <c r="I88" s="154">
        <f t="shared" si="5"/>
        <v>-139.80000000000001</v>
      </c>
      <c r="J88" s="154">
        <v>102.7</v>
      </c>
      <c r="K88" s="180">
        <f t="shared" si="7"/>
        <v>-102.7</v>
      </c>
      <c r="L88" s="154"/>
    </row>
    <row r="89" spans="1:15" hidden="1">
      <c r="A89" s="86" t="s">
        <v>187</v>
      </c>
      <c r="B89" s="86"/>
      <c r="C89" s="88"/>
      <c r="D89" s="88"/>
      <c r="E89" s="88"/>
      <c r="F89" s="88"/>
      <c r="G89" s="182"/>
      <c r="H89" s="154"/>
      <c r="I89" s="154">
        <f t="shared" si="5"/>
        <v>0</v>
      </c>
      <c r="J89" s="154"/>
      <c r="K89" s="180">
        <f t="shared" si="7"/>
        <v>0</v>
      </c>
      <c r="L89" s="154"/>
    </row>
    <row r="90" spans="1:15">
      <c r="A90" s="259" t="s">
        <v>34</v>
      </c>
      <c r="B90" s="259"/>
      <c r="C90" s="259"/>
      <c r="D90" s="259"/>
      <c r="E90" s="259"/>
      <c r="F90" s="259"/>
      <c r="G90" s="182" t="e">
        <f>G7+G38+#REF!+G50+G55+G65+G74+G88</f>
        <v>#REF!</v>
      </c>
      <c r="H90" s="187" t="e">
        <f>H7+H38+H50+H55+H65+H74+H88</f>
        <v>#REF!</v>
      </c>
      <c r="I90" s="154" t="e">
        <f t="shared" si="5"/>
        <v>#REF!</v>
      </c>
      <c r="J90" s="154">
        <f>J7+J38+J55+J65+J74+J85+J88+J50</f>
        <v>4217.7</v>
      </c>
      <c r="K90" s="180">
        <f t="shared" si="7"/>
        <v>4578.8493700000008</v>
      </c>
      <c r="L90" s="154">
        <f>L7+L38+L50+L55+L65+L74+L44</f>
        <v>8796.5493700000006</v>
      </c>
      <c r="O90" s="206"/>
    </row>
    <row r="91" spans="1:15">
      <c r="H91" s="92">
        <v>5067.6000000000004</v>
      </c>
    </row>
    <row r="92" spans="1:15">
      <c r="H92" s="94" t="e">
        <f>H91-H90</f>
        <v>#REF!</v>
      </c>
      <c r="O92" s="206"/>
    </row>
    <row r="97" spans="9:12">
      <c r="I97" s="95"/>
      <c r="J97" s="95"/>
      <c r="K97" s="95"/>
      <c r="L97" s="96"/>
    </row>
  </sheetData>
  <mergeCells count="4">
    <mergeCell ref="N1:O1"/>
    <mergeCell ref="A3:I3"/>
    <mergeCell ref="A90:F90"/>
    <mergeCell ref="F1:M1"/>
  </mergeCells>
  <pageMargins left="1.1417322834645669" right="0.19685039370078741" top="0.59055118110236227" bottom="0.27559055118110237" header="0.31496062992125984" footer="0.31496062992125984"/>
  <pageSetup paperSize="9" scale="73" fitToHeight="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N97"/>
  <sheetViews>
    <sheetView workbookViewId="0">
      <selection activeCell="A3" sqref="A3:K3"/>
    </sheetView>
  </sheetViews>
  <sheetFormatPr defaultColWidth="36" defaultRowHeight="12.75"/>
  <cols>
    <col min="1" max="1" width="57.7109375" style="27" customWidth="1"/>
    <col min="2" max="2" width="7.42578125" style="29" customWidth="1"/>
    <col min="3" max="3" width="6.7109375" style="29" customWidth="1"/>
    <col min="4" max="4" width="16.42578125" style="29" customWidth="1"/>
    <col min="5" max="5" width="8.85546875" style="29" customWidth="1"/>
    <col min="6" max="6" width="10.7109375" style="29" hidden="1" customWidth="1"/>
    <col min="7" max="7" width="15.42578125" style="94" hidden="1" customWidth="1"/>
    <col min="8" max="8" width="16.140625" style="93" hidden="1" customWidth="1"/>
    <col min="9" max="9" width="12.5703125" style="93" hidden="1" customWidth="1"/>
    <col min="10" max="10" width="0.140625" style="93" customWidth="1"/>
    <col min="11" max="11" width="15.42578125" style="94" customWidth="1"/>
    <col min="12" max="12" width="9.140625" style="30" hidden="1" customWidth="1"/>
    <col min="13" max="255" width="9.140625" style="30" customWidth="1"/>
    <col min="256" max="256" width="3.5703125" style="30" customWidth="1"/>
    <col min="257" max="16384" width="36" style="30"/>
  </cols>
  <sheetData>
    <row r="1" spans="1:14" ht="130.5" customHeight="1">
      <c r="A1" s="23"/>
      <c r="B1" s="23"/>
      <c r="D1" s="255" t="s">
        <v>417</v>
      </c>
      <c r="E1" s="261"/>
      <c r="F1" s="261"/>
      <c r="G1" s="261"/>
      <c r="H1" s="261"/>
      <c r="I1" s="261"/>
      <c r="J1" s="261"/>
      <c r="K1" s="261"/>
      <c r="L1" s="261"/>
      <c r="M1" s="256"/>
      <c r="N1" s="256"/>
    </row>
    <row r="2" spans="1:14" ht="16.5" hidden="1" customHeight="1">
      <c r="F2" s="71"/>
      <c r="G2" s="78"/>
      <c r="H2" s="78"/>
      <c r="I2" s="78"/>
      <c r="J2" s="78"/>
      <c r="K2" s="78"/>
    </row>
    <row r="3" spans="1:14" s="32" customFormat="1" ht="73.5" customHeight="1">
      <c r="A3" s="257" t="s">
        <v>331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</row>
    <row r="4" spans="1:14" s="31" customFormat="1" ht="15.75">
      <c r="A4" s="80"/>
      <c r="B4" s="80"/>
      <c r="C4" s="80"/>
      <c r="D4" s="81"/>
      <c r="E4" s="82"/>
      <c r="F4" s="82"/>
      <c r="G4" s="82"/>
      <c r="H4" s="82"/>
      <c r="I4" s="82"/>
      <c r="J4" s="82"/>
      <c r="K4" s="120" t="s">
        <v>276</v>
      </c>
    </row>
    <row r="5" spans="1:14" s="51" customFormat="1" ht="81.75" customHeight="1">
      <c r="A5" s="164" t="s">
        <v>65</v>
      </c>
      <c r="B5" s="163" t="s">
        <v>156</v>
      </c>
      <c r="C5" s="163" t="s">
        <v>157</v>
      </c>
      <c r="D5" s="163" t="s">
        <v>158</v>
      </c>
      <c r="E5" s="163" t="s">
        <v>159</v>
      </c>
      <c r="F5" s="173" t="s">
        <v>9</v>
      </c>
      <c r="G5" s="154" t="s">
        <v>241</v>
      </c>
      <c r="H5" s="154" t="s">
        <v>9</v>
      </c>
      <c r="I5" s="174" t="s">
        <v>302</v>
      </c>
      <c r="J5" s="174" t="s">
        <v>301</v>
      </c>
      <c r="K5" s="174" t="s">
        <v>227</v>
      </c>
    </row>
    <row r="6" spans="1:14" s="50" customFormat="1">
      <c r="A6" s="160">
        <v>1</v>
      </c>
      <c r="B6" s="163" t="s">
        <v>66</v>
      </c>
      <c r="C6" s="163" t="s">
        <v>67</v>
      </c>
      <c r="D6" s="163" t="s">
        <v>68</v>
      </c>
      <c r="E6" s="163" t="s">
        <v>69</v>
      </c>
      <c r="F6" s="160">
        <v>7</v>
      </c>
      <c r="G6" s="174">
        <v>8</v>
      </c>
      <c r="H6" s="174">
        <v>7</v>
      </c>
      <c r="I6" s="174"/>
      <c r="J6" s="174"/>
      <c r="K6" s="175">
        <v>7</v>
      </c>
    </row>
    <row r="7" spans="1:14" s="31" customFormat="1">
      <c r="A7" s="176" t="s">
        <v>160</v>
      </c>
      <c r="B7" s="177" t="s">
        <v>162</v>
      </c>
      <c r="C7" s="177"/>
      <c r="D7" s="177"/>
      <c r="E7" s="178"/>
      <c r="F7" s="179" t="e">
        <f>F8+F20+F32</f>
        <v>#REF!</v>
      </c>
      <c r="G7" s="180" t="e">
        <f>G8+G20+G32+G14</f>
        <v>#REF!</v>
      </c>
      <c r="H7" s="180" t="e">
        <f>K7-G7</f>
        <v>#REF!</v>
      </c>
      <c r="I7" s="180">
        <f>I8+I20+I32+I14</f>
        <v>3074.5099999999998</v>
      </c>
      <c r="J7" s="180">
        <f>K7-I7</f>
        <v>1662.7999999999997</v>
      </c>
      <c r="K7" s="180">
        <f>K8+K20+K32+K14+K35</f>
        <v>4737.3099999999995</v>
      </c>
    </row>
    <row r="8" spans="1:14" s="33" customFormat="1" ht="34.5" customHeight="1">
      <c r="A8" s="181" t="s">
        <v>163</v>
      </c>
      <c r="B8" s="163" t="s">
        <v>162</v>
      </c>
      <c r="C8" s="163" t="s">
        <v>164</v>
      </c>
      <c r="D8" s="163"/>
      <c r="E8" s="173"/>
      <c r="F8" s="182" t="e">
        <f>#REF!+F9</f>
        <v>#REF!</v>
      </c>
      <c r="G8" s="154">
        <v>660</v>
      </c>
      <c r="H8" s="154">
        <f t="shared" ref="H8:H89" si="0">K8-G8</f>
        <v>94.519999999999982</v>
      </c>
      <c r="I8" s="154">
        <f>I9</f>
        <v>724.31</v>
      </c>
      <c r="J8" s="180">
        <f t="shared" ref="J8:J79" si="1">K8-I8</f>
        <v>30.210000000000036</v>
      </c>
      <c r="K8" s="154">
        <f>K9</f>
        <v>754.52</v>
      </c>
    </row>
    <row r="9" spans="1:14" s="31" customFormat="1" ht="29.25" customHeight="1">
      <c r="A9" s="86" t="s">
        <v>398</v>
      </c>
      <c r="B9" s="88" t="s">
        <v>162</v>
      </c>
      <c r="C9" s="88" t="s">
        <v>164</v>
      </c>
      <c r="D9" s="88" t="s">
        <v>228</v>
      </c>
      <c r="E9" s="88"/>
      <c r="F9" s="182">
        <f t="shared" ref="F9" si="2">F10</f>
        <v>500</v>
      </c>
      <c r="G9" s="154">
        <f>G10</f>
        <v>0</v>
      </c>
      <c r="H9" s="154">
        <f t="shared" si="0"/>
        <v>754.52</v>
      </c>
      <c r="I9" s="154">
        <f>I10</f>
        <v>724.31</v>
      </c>
      <c r="J9" s="180">
        <f t="shared" si="1"/>
        <v>30.210000000000036</v>
      </c>
      <c r="K9" s="154">
        <f>K10</f>
        <v>754.52</v>
      </c>
    </row>
    <row r="10" spans="1:14" s="31" customFormat="1" ht="17.25" customHeight="1">
      <c r="A10" s="86" t="s">
        <v>167</v>
      </c>
      <c r="B10" s="88" t="s">
        <v>162</v>
      </c>
      <c r="C10" s="88" t="s">
        <v>164</v>
      </c>
      <c r="D10" s="88" t="s">
        <v>242</v>
      </c>
      <c r="E10" s="88"/>
      <c r="F10" s="182">
        <f>F12+F13</f>
        <v>500</v>
      </c>
      <c r="G10" s="154"/>
      <c r="H10" s="154">
        <f t="shared" si="0"/>
        <v>754.52</v>
      </c>
      <c r="I10" s="154">
        <f>I12+I13</f>
        <v>724.31</v>
      </c>
      <c r="J10" s="180">
        <f t="shared" si="1"/>
        <v>30.210000000000036</v>
      </c>
      <c r="K10" s="154">
        <f>K12+K13</f>
        <v>754.52</v>
      </c>
    </row>
    <row r="11" spans="1:14" s="31" customFormat="1" ht="25.5">
      <c r="A11" s="86" t="s">
        <v>399</v>
      </c>
      <c r="B11" s="88" t="s">
        <v>162</v>
      </c>
      <c r="C11" s="88" t="s">
        <v>164</v>
      </c>
      <c r="D11" s="88" t="s">
        <v>243</v>
      </c>
      <c r="E11" s="88"/>
      <c r="F11" s="182"/>
      <c r="G11" s="154"/>
      <c r="H11" s="154">
        <f t="shared" si="0"/>
        <v>754.52</v>
      </c>
      <c r="I11" s="154">
        <f>I12+I13</f>
        <v>724.31</v>
      </c>
      <c r="J11" s="180">
        <f t="shared" si="1"/>
        <v>30.210000000000036</v>
      </c>
      <c r="K11" s="154">
        <f>K12+K13</f>
        <v>754.52</v>
      </c>
    </row>
    <row r="12" spans="1:14" s="31" customFormat="1">
      <c r="A12" s="86" t="s">
        <v>244</v>
      </c>
      <c r="B12" s="88" t="s">
        <v>162</v>
      </c>
      <c r="C12" s="88" t="s">
        <v>164</v>
      </c>
      <c r="D12" s="88" t="s">
        <v>243</v>
      </c>
      <c r="E12" s="88" t="s">
        <v>166</v>
      </c>
      <c r="F12" s="182">
        <v>500</v>
      </c>
      <c r="G12" s="154"/>
      <c r="H12" s="154">
        <f t="shared" si="0"/>
        <v>579.51</v>
      </c>
      <c r="I12" s="154">
        <v>556.30999999999995</v>
      </c>
      <c r="J12" s="180">
        <f t="shared" si="1"/>
        <v>23.200000000000045</v>
      </c>
      <c r="K12" s="154">
        <v>579.51</v>
      </c>
      <c r="N12" s="30"/>
    </row>
    <row r="13" spans="1:14" s="31" customFormat="1">
      <c r="A13" s="86" t="s">
        <v>245</v>
      </c>
      <c r="B13" s="88" t="s">
        <v>162</v>
      </c>
      <c r="C13" s="88" t="s">
        <v>164</v>
      </c>
      <c r="D13" s="88" t="s">
        <v>243</v>
      </c>
      <c r="E13" s="88" t="s">
        <v>229</v>
      </c>
      <c r="F13" s="182"/>
      <c r="G13" s="154"/>
      <c r="H13" s="154">
        <f t="shared" si="0"/>
        <v>175.01</v>
      </c>
      <c r="I13" s="154">
        <v>168</v>
      </c>
      <c r="J13" s="180">
        <f t="shared" si="1"/>
        <v>7.0099999999999909</v>
      </c>
      <c r="K13" s="154">
        <v>175.01</v>
      </c>
      <c r="N13" s="30"/>
    </row>
    <row r="14" spans="1:14" s="52" customFormat="1" ht="38.25">
      <c r="A14" s="84" t="s">
        <v>61</v>
      </c>
      <c r="B14" s="85" t="s">
        <v>168</v>
      </c>
      <c r="C14" s="85" t="s">
        <v>169</v>
      </c>
      <c r="D14" s="85"/>
      <c r="E14" s="85"/>
      <c r="F14" s="182"/>
      <c r="G14" s="154" t="e">
        <f>#REF!</f>
        <v>#REF!</v>
      </c>
      <c r="H14" s="154">
        <f>K1</f>
        <v>0</v>
      </c>
      <c r="I14" s="154">
        <f>I15</f>
        <v>724.31</v>
      </c>
      <c r="J14" s="180">
        <f t="shared" si="1"/>
        <v>30.210000000000036</v>
      </c>
      <c r="K14" s="154">
        <f>K15</f>
        <v>754.52</v>
      </c>
      <c r="L14" s="31"/>
    </row>
    <row r="15" spans="1:14" s="52" customFormat="1" ht="42.75" customHeight="1">
      <c r="A15" s="84" t="s">
        <v>311</v>
      </c>
      <c r="B15" s="87" t="s">
        <v>162</v>
      </c>
      <c r="C15" s="87" t="s">
        <v>169</v>
      </c>
      <c r="D15" s="88" t="s">
        <v>411</v>
      </c>
      <c r="E15" s="69"/>
      <c r="F15" s="182"/>
      <c r="G15" s="154"/>
      <c r="H15" s="154"/>
      <c r="I15" s="154">
        <f>I16</f>
        <v>724.31</v>
      </c>
      <c r="J15" s="180">
        <f t="shared" si="1"/>
        <v>30.210000000000036</v>
      </c>
      <c r="K15" s="154">
        <f>K16</f>
        <v>754.52</v>
      </c>
      <c r="L15" s="31"/>
    </row>
    <row r="16" spans="1:14" s="52" customFormat="1" ht="30" customHeight="1">
      <c r="A16" s="86" t="s">
        <v>312</v>
      </c>
      <c r="B16" s="87" t="s">
        <v>162</v>
      </c>
      <c r="C16" s="87" t="s">
        <v>169</v>
      </c>
      <c r="D16" s="88" t="s">
        <v>410</v>
      </c>
      <c r="E16" s="69"/>
      <c r="F16" s="182"/>
      <c r="G16" s="154"/>
      <c r="H16" s="154"/>
      <c r="I16" s="154">
        <f>I17</f>
        <v>724.31</v>
      </c>
      <c r="J16" s="180">
        <f t="shared" si="1"/>
        <v>30.210000000000036</v>
      </c>
      <c r="K16" s="154">
        <f>K17</f>
        <v>754.52</v>
      </c>
      <c r="L16" s="31"/>
    </row>
    <row r="17" spans="1:12" s="52" customFormat="1" ht="26.25" customHeight="1">
      <c r="A17" s="86" t="s">
        <v>313</v>
      </c>
      <c r="B17" s="87" t="s">
        <v>162</v>
      </c>
      <c r="C17" s="87" t="s">
        <v>169</v>
      </c>
      <c r="D17" s="88" t="s">
        <v>410</v>
      </c>
      <c r="E17" s="69"/>
      <c r="F17" s="182"/>
      <c r="G17" s="154"/>
      <c r="H17" s="154"/>
      <c r="I17" s="154">
        <f>I18+I19</f>
        <v>724.31</v>
      </c>
      <c r="J17" s="180">
        <f t="shared" si="1"/>
        <v>30.210000000000036</v>
      </c>
      <c r="K17" s="154">
        <f>K18+K19</f>
        <v>754.52</v>
      </c>
      <c r="L17" s="31"/>
    </row>
    <row r="18" spans="1:12" s="52" customFormat="1" ht="19.5" customHeight="1">
      <c r="A18" s="86" t="s">
        <v>244</v>
      </c>
      <c r="B18" s="87" t="s">
        <v>162</v>
      </c>
      <c r="C18" s="87" t="s">
        <v>169</v>
      </c>
      <c r="D18" s="88" t="s">
        <v>274</v>
      </c>
      <c r="E18" s="69" t="s">
        <v>166</v>
      </c>
      <c r="F18" s="182"/>
      <c r="G18" s="154"/>
      <c r="H18" s="154"/>
      <c r="I18" s="154">
        <v>556.30999999999995</v>
      </c>
      <c r="J18" s="180">
        <f t="shared" si="1"/>
        <v>23.200000000000045</v>
      </c>
      <c r="K18" s="154">
        <v>579.51</v>
      </c>
      <c r="L18" s="31"/>
    </row>
    <row r="19" spans="1:12" s="52" customFormat="1" ht="18.75" customHeight="1">
      <c r="A19" s="86" t="s">
        <v>275</v>
      </c>
      <c r="B19" s="87" t="s">
        <v>162</v>
      </c>
      <c r="C19" s="87" t="s">
        <v>169</v>
      </c>
      <c r="D19" s="88" t="s">
        <v>274</v>
      </c>
      <c r="E19" s="69" t="s">
        <v>229</v>
      </c>
      <c r="F19" s="182"/>
      <c r="G19" s="154"/>
      <c r="H19" s="154"/>
      <c r="I19" s="154">
        <v>168</v>
      </c>
      <c r="J19" s="180">
        <f t="shared" si="1"/>
        <v>7.0099999999999909</v>
      </c>
      <c r="K19" s="154">
        <v>175.01</v>
      </c>
      <c r="L19" s="31"/>
    </row>
    <row r="20" spans="1:12" s="52" customFormat="1" ht="42" customHeight="1">
      <c r="A20" s="86" t="s">
        <v>60</v>
      </c>
      <c r="B20" s="88" t="s">
        <v>162</v>
      </c>
      <c r="C20" s="88" t="s">
        <v>171</v>
      </c>
      <c r="D20" s="88"/>
      <c r="E20" s="88"/>
      <c r="F20" s="182" t="e">
        <f>#REF!+#REF!</f>
        <v>#REF!</v>
      </c>
      <c r="G20" s="154" t="e">
        <f>#REF!</f>
        <v>#REF!</v>
      </c>
      <c r="H20" s="154" t="e">
        <f t="shared" si="0"/>
        <v>#REF!</v>
      </c>
      <c r="I20" s="154">
        <f>I21</f>
        <v>1624.8899999999999</v>
      </c>
      <c r="J20" s="180">
        <f t="shared" si="1"/>
        <v>1479.38</v>
      </c>
      <c r="K20" s="154">
        <f>K21</f>
        <v>3104.27</v>
      </c>
    </row>
    <row r="21" spans="1:12" ht="38.25" customHeight="1">
      <c r="A21" s="183" t="s">
        <v>246</v>
      </c>
      <c r="B21" s="88" t="s">
        <v>162</v>
      </c>
      <c r="C21" s="88" t="s">
        <v>171</v>
      </c>
      <c r="D21" s="88" t="s">
        <v>247</v>
      </c>
      <c r="E21" s="88"/>
      <c r="F21" s="182"/>
      <c r="G21" s="154"/>
      <c r="H21" s="154">
        <f t="shared" si="0"/>
        <v>3104.27</v>
      </c>
      <c r="I21" s="154">
        <f>I22</f>
        <v>1624.8899999999999</v>
      </c>
      <c r="J21" s="180">
        <f t="shared" si="1"/>
        <v>1479.38</v>
      </c>
      <c r="K21" s="154">
        <f>K22</f>
        <v>3104.27</v>
      </c>
    </row>
    <row r="22" spans="1:12" ht="51" customHeight="1">
      <c r="A22" s="86" t="s">
        <v>400</v>
      </c>
      <c r="B22" s="88" t="s">
        <v>162</v>
      </c>
      <c r="C22" s="88" t="s">
        <v>171</v>
      </c>
      <c r="D22" s="88" t="s">
        <v>230</v>
      </c>
      <c r="E22" s="88"/>
      <c r="F22" s="182"/>
      <c r="G22" s="154"/>
      <c r="H22" s="154">
        <f t="shared" si="0"/>
        <v>3104.27</v>
      </c>
      <c r="I22" s="154">
        <f>I23+I26</f>
        <v>1624.8899999999999</v>
      </c>
      <c r="J22" s="180">
        <f t="shared" si="1"/>
        <v>1479.38</v>
      </c>
      <c r="K22" s="154">
        <f>K23+K26</f>
        <v>3104.27</v>
      </c>
    </row>
    <row r="23" spans="1:12" ht="25.5">
      <c r="A23" s="184" t="s">
        <v>401</v>
      </c>
      <c r="B23" s="88" t="s">
        <v>162</v>
      </c>
      <c r="C23" s="88" t="s">
        <v>171</v>
      </c>
      <c r="D23" s="88" t="s">
        <v>231</v>
      </c>
      <c r="E23" s="88"/>
      <c r="F23" s="182"/>
      <c r="G23" s="154"/>
      <c r="H23" s="154">
        <f t="shared" si="0"/>
        <v>3104.27</v>
      </c>
      <c r="I23" s="154">
        <f>I24+I25</f>
        <v>1624.8899999999999</v>
      </c>
      <c r="J23" s="180">
        <f t="shared" si="1"/>
        <v>1479.38</v>
      </c>
      <c r="K23" s="154">
        <f>K24+K25</f>
        <v>3104.27</v>
      </c>
    </row>
    <row r="24" spans="1:12">
      <c r="A24" s="184" t="s">
        <v>244</v>
      </c>
      <c r="B24" s="88" t="s">
        <v>162</v>
      </c>
      <c r="C24" s="88" t="s">
        <v>171</v>
      </c>
      <c r="D24" s="88" t="s">
        <v>231</v>
      </c>
      <c r="E24" s="185" t="s">
        <v>166</v>
      </c>
      <c r="F24" s="182"/>
      <c r="G24" s="154"/>
      <c r="H24" s="154">
        <f t="shared" si="0"/>
        <v>2384.23</v>
      </c>
      <c r="I24" s="154">
        <v>1248</v>
      </c>
      <c r="J24" s="180">
        <f t="shared" si="1"/>
        <v>1136.23</v>
      </c>
      <c r="K24" s="154">
        <v>2384.23</v>
      </c>
    </row>
    <row r="25" spans="1:12" ht="38.25">
      <c r="A25" s="184" t="s">
        <v>248</v>
      </c>
      <c r="B25" s="88" t="s">
        <v>162</v>
      </c>
      <c r="C25" s="88" t="s">
        <v>171</v>
      </c>
      <c r="D25" s="88" t="s">
        <v>231</v>
      </c>
      <c r="E25" s="185" t="s">
        <v>229</v>
      </c>
      <c r="F25" s="182"/>
      <c r="G25" s="154"/>
      <c r="H25" s="154">
        <f t="shared" si="0"/>
        <v>720.04</v>
      </c>
      <c r="I25" s="154">
        <v>376.89</v>
      </c>
      <c r="J25" s="180">
        <f t="shared" si="1"/>
        <v>343.15</v>
      </c>
      <c r="K25" s="154">
        <v>720.04</v>
      </c>
    </row>
    <row r="26" spans="1:12" ht="25.5" hidden="1">
      <c r="A26" s="184" t="s">
        <v>316</v>
      </c>
      <c r="B26" s="88" t="s">
        <v>162</v>
      </c>
      <c r="C26" s="88" t="s">
        <v>171</v>
      </c>
      <c r="D26" s="88" t="s">
        <v>232</v>
      </c>
      <c r="E26" s="88"/>
      <c r="F26" s="182"/>
      <c r="G26" s="154"/>
      <c r="H26" s="154">
        <f t="shared" si="0"/>
        <v>0</v>
      </c>
      <c r="I26" s="154">
        <f>I27+I28+I29+I30+I31</f>
        <v>0</v>
      </c>
      <c r="J26" s="180">
        <f t="shared" si="1"/>
        <v>0</v>
      </c>
      <c r="K26" s="154">
        <f>K27+K28+K29+K30+K31</f>
        <v>0</v>
      </c>
    </row>
    <row r="27" spans="1:12" ht="25.5" hidden="1">
      <c r="A27" s="184" t="s">
        <v>249</v>
      </c>
      <c r="B27" s="88" t="s">
        <v>162</v>
      </c>
      <c r="C27" s="88" t="s">
        <v>171</v>
      </c>
      <c r="D27" s="88" t="s">
        <v>232</v>
      </c>
      <c r="E27" s="91" t="s">
        <v>170</v>
      </c>
      <c r="F27" s="182"/>
      <c r="G27" s="154"/>
      <c r="H27" s="154">
        <f t="shared" si="0"/>
        <v>0</v>
      </c>
      <c r="I27" s="154"/>
      <c r="J27" s="180">
        <f t="shared" si="1"/>
        <v>0</v>
      </c>
      <c r="K27" s="154">
        <v>0</v>
      </c>
    </row>
    <row r="28" spans="1:12" ht="25.5" hidden="1">
      <c r="A28" s="184" t="s">
        <v>179</v>
      </c>
      <c r="B28" s="88" t="s">
        <v>162</v>
      </c>
      <c r="C28" s="88" t="s">
        <v>171</v>
      </c>
      <c r="D28" s="88" t="s">
        <v>232</v>
      </c>
      <c r="E28" s="91">
        <v>244</v>
      </c>
      <c r="F28" s="182"/>
      <c r="G28" s="154"/>
      <c r="H28" s="154">
        <f t="shared" si="0"/>
        <v>0</v>
      </c>
      <c r="I28" s="154"/>
      <c r="J28" s="180">
        <f t="shared" si="1"/>
        <v>0</v>
      </c>
      <c r="K28" s="154">
        <v>0</v>
      </c>
    </row>
    <row r="29" spans="1:12" ht="76.5" hidden="1">
      <c r="A29" s="184" t="s">
        <v>250</v>
      </c>
      <c r="B29" s="88" t="s">
        <v>162</v>
      </c>
      <c r="C29" s="88" t="s">
        <v>171</v>
      </c>
      <c r="D29" s="88" t="s">
        <v>232</v>
      </c>
      <c r="E29" s="185" t="s">
        <v>251</v>
      </c>
      <c r="F29" s="182"/>
      <c r="G29" s="154"/>
      <c r="H29" s="154">
        <f t="shared" si="0"/>
        <v>0</v>
      </c>
      <c r="I29" s="154">
        <v>0</v>
      </c>
      <c r="J29" s="180">
        <f t="shared" si="1"/>
        <v>0</v>
      </c>
      <c r="K29" s="154">
        <v>0</v>
      </c>
    </row>
    <row r="30" spans="1:12" hidden="1">
      <c r="A30" s="184" t="s">
        <v>174</v>
      </c>
      <c r="B30" s="88" t="s">
        <v>162</v>
      </c>
      <c r="C30" s="88" t="s">
        <v>171</v>
      </c>
      <c r="D30" s="88" t="s">
        <v>232</v>
      </c>
      <c r="E30" s="185" t="s">
        <v>175</v>
      </c>
      <c r="F30" s="182"/>
      <c r="G30" s="154"/>
      <c r="H30" s="154">
        <f t="shared" si="0"/>
        <v>0</v>
      </c>
      <c r="I30" s="154"/>
      <c r="J30" s="180">
        <f t="shared" si="1"/>
        <v>0</v>
      </c>
      <c r="K30" s="154">
        <v>0</v>
      </c>
    </row>
    <row r="31" spans="1:12" hidden="1">
      <c r="A31" s="184" t="s">
        <v>252</v>
      </c>
      <c r="B31" s="88" t="s">
        <v>162</v>
      </c>
      <c r="C31" s="88" t="s">
        <v>171</v>
      </c>
      <c r="D31" s="88" t="s">
        <v>232</v>
      </c>
      <c r="E31" s="185" t="s">
        <v>176</v>
      </c>
      <c r="F31" s="182"/>
      <c r="G31" s="154"/>
      <c r="H31" s="154">
        <f t="shared" si="0"/>
        <v>0</v>
      </c>
      <c r="I31" s="154"/>
      <c r="J31" s="180">
        <f t="shared" si="1"/>
        <v>0</v>
      </c>
      <c r="K31" s="154">
        <v>0</v>
      </c>
    </row>
    <row r="32" spans="1:12">
      <c r="A32" s="183" t="s">
        <v>59</v>
      </c>
      <c r="B32" s="88" t="s">
        <v>162</v>
      </c>
      <c r="C32" s="88"/>
      <c r="D32" s="88"/>
      <c r="E32" s="88"/>
      <c r="F32" s="182" t="e">
        <f>#REF!</f>
        <v>#REF!</v>
      </c>
      <c r="G32" s="154"/>
      <c r="H32" s="154">
        <f t="shared" si="0"/>
        <v>8</v>
      </c>
      <c r="I32" s="154">
        <f>I33</f>
        <v>1</v>
      </c>
      <c r="J32" s="180">
        <f t="shared" si="1"/>
        <v>7</v>
      </c>
      <c r="K32" s="154">
        <f>K33</f>
        <v>8</v>
      </c>
    </row>
    <row r="33" spans="1:12" ht="38.25">
      <c r="A33" s="183" t="s">
        <v>253</v>
      </c>
      <c r="B33" s="88" t="s">
        <v>162</v>
      </c>
      <c r="C33" s="88" t="s">
        <v>177</v>
      </c>
      <c r="D33" s="88" t="s">
        <v>254</v>
      </c>
      <c r="E33" s="88"/>
      <c r="F33" s="182"/>
      <c r="G33" s="154"/>
      <c r="H33" s="154">
        <f t="shared" si="0"/>
        <v>8</v>
      </c>
      <c r="I33" s="154">
        <f>I34</f>
        <v>1</v>
      </c>
      <c r="J33" s="180">
        <f t="shared" si="1"/>
        <v>7</v>
      </c>
      <c r="K33" s="154">
        <f>K34</f>
        <v>8</v>
      </c>
    </row>
    <row r="34" spans="1:12" ht="25.5">
      <c r="A34" s="186" t="s">
        <v>179</v>
      </c>
      <c r="B34" s="88" t="s">
        <v>162</v>
      </c>
      <c r="C34" s="88" t="s">
        <v>177</v>
      </c>
      <c r="D34" s="88" t="s">
        <v>254</v>
      </c>
      <c r="E34" s="163" t="s">
        <v>173</v>
      </c>
      <c r="F34" s="182"/>
      <c r="G34" s="154"/>
      <c r="H34" s="154">
        <f t="shared" si="0"/>
        <v>8</v>
      </c>
      <c r="I34" s="154">
        <v>1</v>
      </c>
      <c r="J34" s="180">
        <f t="shared" si="1"/>
        <v>7</v>
      </c>
      <c r="K34" s="154">
        <v>8</v>
      </c>
      <c r="L34" s="30" t="s">
        <v>255</v>
      </c>
    </row>
    <row r="35" spans="1:12">
      <c r="A35" s="186" t="s">
        <v>160</v>
      </c>
      <c r="B35" s="88" t="s">
        <v>162</v>
      </c>
      <c r="C35" s="88"/>
      <c r="D35" s="88"/>
      <c r="E35" s="163"/>
      <c r="F35" s="182"/>
      <c r="G35" s="154"/>
      <c r="H35" s="154"/>
      <c r="I35" s="154">
        <f>I36+I37</f>
        <v>0</v>
      </c>
      <c r="J35" s="180">
        <f t="shared" si="1"/>
        <v>116</v>
      </c>
      <c r="K35" s="154">
        <f>K36+K37</f>
        <v>116</v>
      </c>
    </row>
    <row r="36" spans="1:12">
      <c r="A36" s="184" t="s">
        <v>374</v>
      </c>
      <c r="B36" s="88" t="s">
        <v>162</v>
      </c>
      <c r="C36" s="88" t="s">
        <v>300</v>
      </c>
      <c r="D36" s="88" t="s">
        <v>373</v>
      </c>
      <c r="E36" s="163" t="s">
        <v>173</v>
      </c>
      <c r="F36" s="182"/>
      <c r="G36" s="154"/>
      <c r="H36" s="154"/>
      <c r="I36" s="154"/>
      <c r="J36" s="180">
        <f t="shared" si="1"/>
        <v>114</v>
      </c>
      <c r="K36" s="154">
        <v>114</v>
      </c>
    </row>
    <row r="37" spans="1:12">
      <c r="A37" s="184" t="s">
        <v>409</v>
      </c>
      <c r="B37" s="88" t="s">
        <v>162</v>
      </c>
      <c r="C37" s="88" t="s">
        <v>300</v>
      </c>
      <c r="D37" s="88" t="s">
        <v>407</v>
      </c>
      <c r="E37" s="163" t="s">
        <v>408</v>
      </c>
      <c r="F37" s="182"/>
      <c r="G37" s="154"/>
      <c r="H37" s="154"/>
      <c r="I37" s="154"/>
      <c r="J37" s="180">
        <f t="shared" si="1"/>
        <v>2</v>
      </c>
      <c r="K37" s="154">
        <v>2</v>
      </c>
    </row>
    <row r="38" spans="1:12">
      <c r="A38" s="183" t="s">
        <v>189</v>
      </c>
      <c r="B38" s="88" t="s">
        <v>164</v>
      </c>
      <c r="C38" s="88"/>
      <c r="D38" s="88"/>
      <c r="E38" s="88"/>
      <c r="F38" s="182" t="e">
        <f>F39</f>
        <v>#REF!</v>
      </c>
      <c r="G38" s="154" t="e">
        <f>G39</f>
        <v>#REF!</v>
      </c>
      <c r="H38" s="154" t="e">
        <f t="shared" si="0"/>
        <v>#REF!</v>
      </c>
      <c r="I38" s="154">
        <f>I39</f>
        <v>108.1</v>
      </c>
      <c r="J38" s="180">
        <f t="shared" si="1"/>
        <v>84.799999999999983</v>
      </c>
      <c r="K38" s="154">
        <f>K39</f>
        <v>192.89999999999998</v>
      </c>
    </row>
    <row r="39" spans="1:12">
      <c r="A39" s="183" t="s">
        <v>74</v>
      </c>
      <c r="B39" s="88" t="s">
        <v>164</v>
      </c>
      <c r="C39" s="88" t="s">
        <v>169</v>
      </c>
      <c r="D39" s="88"/>
      <c r="E39" s="88"/>
      <c r="F39" s="182" t="e">
        <f>#REF!+#REF!</f>
        <v>#REF!</v>
      </c>
      <c r="G39" s="154" t="e">
        <f>#REF!</f>
        <v>#REF!</v>
      </c>
      <c r="H39" s="154" t="e">
        <f t="shared" si="0"/>
        <v>#REF!</v>
      </c>
      <c r="I39" s="154">
        <f>I40</f>
        <v>108.1</v>
      </c>
      <c r="J39" s="180">
        <f t="shared" si="1"/>
        <v>84.799999999999983</v>
      </c>
      <c r="K39" s="154">
        <f>K40</f>
        <v>192.89999999999998</v>
      </c>
    </row>
    <row r="40" spans="1:12" ht="63.75">
      <c r="A40" s="186" t="s">
        <v>317</v>
      </c>
      <c r="B40" s="88" t="s">
        <v>164</v>
      </c>
      <c r="C40" s="88" t="s">
        <v>169</v>
      </c>
      <c r="D40" s="88" t="s">
        <v>256</v>
      </c>
      <c r="E40" s="88"/>
      <c r="F40" s="182"/>
      <c r="G40" s="154"/>
      <c r="H40" s="154">
        <f t="shared" si="0"/>
        <v>192.89999999999998</v>
      </c>
      <c r="I40" s="154">
        <f>I41+I42+I43</f>
        <v>108.1</v>
      </c>
      <c r="J40" s="180">
        <f t="shared" si="1"/>
        <v>84.799999999999983</v>
      </c>
      <c r="K40" s="154">
        <f>K41+K42+K43</f>
        <v>192.89999999999998</v>
      </c>
    </row>
    <row r="41" spans="1:12">
      <c r="A41" s="184" t="s">
        <v>244</v>
      </c>
      <c r="B41" s="88" t="s">
        <v>164</v>
      </c>
      <c r="C41" s="88" t="s">
        <v>169</v>
      </c>
      <c r="D41" s="88" t="s">
        <v>256</v>
      </c>
      <c r="E41" s="185" t="s">
        <v>166</v>
      </c>
      <c r="F41" s="182"/>
      <c r="G41" s="154">
        <v>0</v>
      </c>
      <c r="H41" s="154">
        <f t="shared" si="0"/>
        <v>131.16999999999999</v>
      </c>
      <c r="I41" s="154">
        <v>75.45</v>
      </c>
      <c r="J41" s="180">
        <f t="shared" si="1"/>
        <v>55.719999999999985</v>
      </c>
      <c r="K41" s="154">
        <v>131.16999999999999</v>
      </c>
      <c r="L41" s="30" t="s">
        <v>257</v>
      </c>
    </row>
    <row r="42" spans="1:12" ht="38.25">
      <c r="A42" s="184" t="s">
        <v>248</v>
      </c>
      <c r="B42" s="88" t="s">
        <v>164</v>
      </c>
      <c r="C42" s="88" t="s">
        <v>169</v>
      </c>
      <c r="D42" s="88" t="s">
        <v>256</v>
      </c>
      <c r="E42" s="185" t="s">
        <v>229</v>
      </c>
      <c r="F42" s="182"/>
      <c r="G42" s="154">
        <v>0</v>
      </c>
      <c r="H42" s="154">
        <f t="shared" si="0"/>
        <v>61.73</v>
      </c>
      <c r="I42" s="154">
        <v>32.65</v>
      </c>
      <c r="J42" s="180">
        <f t="shared" si="1"/>
        <v>29.08</v>
      </c>
      <c r="K42" s="154">
        <v>61.73</v>
      </c>
      <c r="L42" s="30" t="s">
        <v>257</v>
      </c>
    </row>
    <row r="43" spans="1:12" ht="25.5">
      <c r="A43" s="186" t="s">
        <v>179</v>
      </c>
      <c r="B43" s="88" t="s">
        <v>164</v>
      </c>
      <c r="C43" s="88" t="s">
        <v>169</v>
      </c>
      <c r="D43" s="88" t="s">
        <v>256</v>
      </c>
      <c r="E43" s="88" t="s">
        <v>173</v>
      </c>
      <c r="F43" s="182"/>
      <c r="G43" s="154"/>
      <c r="H43" s="154">
        <f t="shared" si="0"/>
        <v>0</v>
      </c>
      <c r="I43" s="154"/>
      <c r="J43" s="180">
        <f t="shared" si="1"/>
        <v>0</v>
      </c>
      <c r="K43" s="154">
        <v>0</v>
      </c>
      <c r="L43" s="30" t="s">
        <v>257</v>
      </c>
    </row>
    <row r="44" spans="1:12" ht="19.5" customHeight="1">
      <c r="A44" s="186" t="s">
        <v>394</v>
      </c>
      <c r="B44" s="88" t="s">
        <v>169</v>
      </c>
      <c r="C44" s="88"/>
      <c r="D44" s="88"/>
      <c r="E44" s="88"/>
      <c r="F44" s="182"/>
      <c r="G44" s="154"/>
      <c r="H44" s="154"/>
      <c r="I44" s="154"/>
      <c r="J44" s="180"/>
      <c r="K44" s="154">
        <f>K45+K47</f>
        <v>14.6</v>
      </c>
    </row>
    <row r="45" spans="1:12" ht="38.25">
      <c r="A45" s="186" t="s">
        <v>134</v>
      </c>
      <c r="B45" s="88" t="s">
        <v>169</v>
      </c>
      <c r="C45" s="88" t="s">
        <v>370</v>
      </c>
      <c r="D45" s="88"/>
      <c r="E45" s="88"/>
      <c r="F45" s="182"/>
      <c r="G45" s="154"/>
      <c r="H45" s="154"/>
      <c r="I45" s="154"/>
      <c r="J45" s="180"/>
      <c r="K45" s="154">
        <f>K46</f>
        <v>8</v>
      </c>
    </row>
    <row r="46" spans="1:12" ht="25.5">
      <c r="A46" s="186" t="s">
        <v>179</v>
      </c>
      <c r="B46" s="88" t="s">
        <v>169</v>
      </c>
      <c r="C46" s="88" t="s">
        <v>370</v>
      </c>
      <c r="D46" s="88" t="s">
        <v>375</v>
      </c>
      <c r="E46" s="88" t="s">
        <v>173</v>
      </c>
      <c r="F46" s="182"/>
      <c r="G46" s="154"/>
      <c r="H46" s="154"/>
      <c r="I46" s="154"/>
      <c r="J46" s="180"/>
      <c r="K46" s="154">
        <v>8</v>
      </c>
    </row>
    <row r="47" spans="1:12" s="223" customFormat="1" ht="25.5">
      <c r="A47" s="186" t="s">
        <v>393</v>
      </c>
      <c r="B47" s="163" t="s">
        <v>169</v>
      </c>
      <c r="C47" s="163" t="s">
        <v>395</v>
      </c>
      <c r="D47" s="219"/>
      <c r="E47" s="219"/>
      <c r="F47" s="220"/>
      <c r="G47" s="221"/>
      <c r="H47" s="221"/>
      <c r="I47" s="221"/>
      <c r="J47" s="222"/>
      <c r="K47" s="154">
        <f>K48</f>
        <v>6.6</v>
      </c>
    </row>
    <row r="48" spans="1:12" s="223" customFormat="1" ht="25.5">
      <c r="A48" s="186" t="s">
        <v>397</v>
      </c>
      <c r="B48" s="163" t="s">
        <v>169</v>
      </c>
      <c r="C48" s="163" t="s">
        <v>395</v>
      </c>
      <c r="D48" s="163" t="s">
        <v>404</v>
      </c>
      <c r="E48" s="219"/>
      <c r="F48" s="220"/>
      <c r="G48" s="221"/>
      <c r="H48" s="221"/>
      <c r="I48" s="221"/>
      <c r="J48" s="222"/>
      <c r="K48" s="154">
        <f>K50</f>
        <v>6.6</v>
      </c>
    </row>
    <row r="49" spans="1:11" hidden="1">
      <c r="A49" s="186" t="s">
        <v>374</v>
      </c>
      <c r="B49" s="88" t="s">
        <v>169</v>
      </c>
      <c r="C49" s="88" t="s">
        <v>370</v>
      </c>
      <c r="D49" s="163" t="s">
        <v>375</v>
      </c>
      <c r="E49" s="88" t="s">
        <v>173</v>
      </c>
      <c r="F49" s="182"/>
      <c r="G49" s="154"/>
      <c r="H49" s="154"/>
      <c r="I49" s="154"/>
      <c r="J49" s="180"/>
      <c r="K49" s="154"/>
    </row>
    <row r="50" spans="1:11" ht="25.5">
      <c r="A50" s="186" t="s">
        <v>179</v>
      </c>
      <c r="B50" s="88" t="s">
        <v>169</v>
      </c>
      <c r="C50" s="88" t="s">
        <v>395</v>
      </c>
      <c r="D50" s="163" t="s">
        <v>404</v>
      </c>
      <c r="E50" s="88" t="s">
        <v>173</v>
      </c>
      <c r="F50" s="182"/>
      <c r="G50" s="154"/>
      <c r="H50" s="154"/>
      <c r="I50" s="154"/>
      <c r="J50" s="180"/>
      <c r="K50" s="154">
        <v>6.6</v>
      </c>
    </row>
    <row r="51" spans="1:11">
      <c r="A51" s="183" t="s">
        <v>180</v>
      </c>
      <c r="B51" s="88" t="s">
        <v>172</v>
      </c>
      <c r="C51" s="88"/>
      <c r="D51" s="88"/>
      <c r="E51" s="88"/>
      <c r="F51" s="182" t="e">
        <f>F53+#REF!</f>
        <v>#REF!</v>
      </c>
      <c r="G51" s="154" t="e">
        <f>G53</f>
        <v>#REF!</v>
      </c>
      <c r="H51" s="154" t="e">
        <f t="shared" si="0"/>
        <v>#REF!</v>
      </c>
      <c r="I51" s="154">
        <f>I53+I52</f>
        <v>3</v>
      </c>
      <c r="J51" s="180">
        <f t="shared" si="1"/>
        <v>7</v>
      </c>
      <c r="K51" s="154">
        <f>K53+K52</f>
        <v>10</v>
      </c>
    </row>
    <row r="52" spans="1:11" ht="51" hidden="1">
      <c r="A52" s="183" t="s">
        <v>287</v>
      </c>
      <c r="B52" s="88" t="s">
        <v>172</v>
      </c>
      <c r="C52" s="88" t="s">
        <v>164</v>
      </c>
      <c r="D52" s="88" t="s">
        <v>288</v>
      </c>
      <c r="E52" s="88" t="s">
        <v>289</v>
      </c>
      <c r="F52" s="182"/>
      <c r="G52" s="154"/>
      <c r="H52" s="154">
        <f t="shared" ref="H52" si="3">K52-G52</f>
        <v>0</v>
      </c>
      <c r="I52" s="154"/>
      <c r="J52" s="180">
        <f t="shared" si="1"/>
        <v>0</v>
      </c>
      <c r="K52" s="154">
        <v>0</v>
      </c>
    </row>
    <row r="53" spans="1:11">
      <c r="A53" s="183" t="s">
        <v>49</v>
      </c>
      <c r="B53" s="88" t="s">
        <v>172</v>
      </c>
      <c r="C53" s="88" t="s">
        <v>169</v>
      </c>
      <c r="D53" s="88"/>
      <c r="E53" s="88"/>
      <c r="F53" s="182" t="e">
        <f>#REF!+#REF!+#REF!+#REF!+#REF!</f>
        <v>#REF!</v>
      </c>
      <c r="G53" s="154" t="e">
        <f>#REF!</f>
        <v>#REF!</v>
      </c>
      <c r="H53" s="154" t="e">
        <f t="shared" si="0"/>
        <v>#REF!</v>
      </c>
      <c r="I53" s="154">
        <f>I54</f>
        <v>3</v>
      </c>
      <c r="J53" s="180">
        <f t="shared" si="1"/>
        <v>7</v>
      </c>
      <c r="K53" s="154">
        <f>K54</f>
        <v>10</v>
      </c>
    </row>
    <row r="54" spans="1:11" ht="25.5">
      <c r="A54" s="159" t="s">
        <v>258</v>
      </c>
      <c r="B54" s="88" t="s">
        <v>172</v>
      </c>
      <c r="C54" s="88" t="s">
        <v>169</v>
      </c>
      <c r="D54" s="88" t="s">
        <v>259</v>
      </c>
      <c r="E54" s="88"/>
      <c r="F54" s="182"/>
      <c r="G54" s="154"/>
      <c r="H54" s="154">
        <f t="shared" si="0"/>
        <v>10</v>
      </c>
      <c r="I54" s="154">
        <f>I55</f>
        <v>3</v>
      </c>
      <c r="J54" s="180">
        <f t="shared" si="1"/>
        <v>7</v>
      </c>
      <c r="K54" s="154">
        <f>K55</f>
        <v>10</v>
      </c>
    </row>
    <row r="55" spans="1:11" ht="25.5">
      <c r="A55" s="159" t="s">
        <v>179</v>
      </c>
      <c r="B55" s="88" t="s">
        <v>172</v>
      </c>
      <c r="C55" s="88" t="s">
        <v>169</v>
      </c>
      <c r="D55" s="88" t="s">
        <v>259</v>
      </c>
      <c r="E55" s="88" t="s">
        <v>173</v>
      </c>
      <c r="F55" s="182"/>
      <c r="G55" s="154"/>
      <c r="H55" s="154">
        <f t="shared" si="0"/>
        <v>10</v>
      </c>
      <c r="I55" s="154">
        <v>3</v>
      </c>
      <c r="J55" s="180">
        <f t="shared" si="1"/>
        <v>7</v>
      </c>
      <c r="K55" s="154">
        <v>10</v>
      </c>
    </row>
    <row r="56" spans="1:11">
      <c r="A56" s="183" t="s">
        <v>182</v>
      </c>
      <c r="B56" s="88" t="s">
        <v>181</v>
      </c>
      <c r="C56" s="88"/>
      <c r="D56" s="88"/>
      <c r="E56" s="88"/>
      <c r="F56" s="182" t="e">
        <f>F57</f>
        <v>#REF!</v>
      </c>
      <c r="G56" s="154" t="e">
        <f>G57</f>
        <v>#REF!</v>
      </c>
      <c r="H56" s="154" t="e">
        <f t="shared" si="0"/>
        <v>#REF!</v>
      </c>
      <c r="I56" s="154">
        <f>I57</f>
        <v>292.63</v>
      </c>
      <c r="J56" s="180">
        <f t="shared" si="1"/>
        <v>140.34000000000003</v>
      </c>
      <c r="K56" s="154">
        <f>K57</f>
        <v>432.97</v>
      </c>
    </row>
    <row r="57" spans="1:11">
      <c r="A57" s="183" t="s">
        <v>43</v>
      </c>
      <c r="B57" s="88" t="s">
        <v>181</v>
      </c>
      <c r="C57" s="88" t="s">
        <v>181</v>
      </c>
      <c r="D57" s="88"/>
      <c r="E57" s="88"/>
      <c r="F57" s="182" t="e">
        <f>#REF!+#REF!</f>
        <v>#REF!</v>
      </c>
      <c r="G57" s="154" t="e">
        <f>#REF!</f>
        <v>#REF!</v>
      </c>
      <c r="H57" s="154" t="e">
        <f t="shared" si="0"/>
        <v>#REF!</v>
      </c>
      <c r="I57" s="154">
        <f>I58</f>
        <v>292.63</v>
      </c>
      <c r="J57" s="180">
        <f t="shared" si="1"/>
        <v>140.34000000000003</v>
      </c>
      <c r="K57" s="154">
        <f>K58</f>
        <v>432.97</v>
      </c>
    </row>
    <row r="58" spans="1:11">
      <c r="A58" s="159" t="s">
        <v>260</v>
      </c>
      <c r="B58" s="88" t="s">
        <v>181</v>
      </c>
      <c r="C58" s="88" t="s">
        <v>181</v>
      </c>
      <c r="D58" s="88" t="s">
        <v>233</v>
      </c>
      <c r="E58" s="88"/>
      <c r="F58" s="182"/>
      <c r="G58" s="154"/>
      <c r="H58" s="154">
        <f t="shared" si="0"/>
        <v>432.97</v>
      </c>
      <c r="I58" s="154">
        <f>I59</f>
        <v>292.63</v>
      </c>
      <c r="J58" s="180">
        <f t="shared" si="1"/>
        <v>140.34000000000003</v>
      </c>
      <c r="K58" s="154">
        <f>K59</f>
        <v>432.97</v>
      </c>
    </row>
    <row r="59" spans="1:11" ht="25.5">
      <c r="A59" s="159" t="s">
        <v>261</v>
      </c>
      <c r="B59" s="88" t="s">
        <v>181</v>
      </c>
      <c r="C59" s="88" t="s">
        <v>181</v>
      </c>
      <c r="D59" s="88" t="s">
        <v>234</v>
      </c>
      <c r="E59" s="88"/>
      <c r="F59" s="182"/>
      <c r="G59" s="154"/>
      <c r="H59" s="154">
        <f t="shared" si="0"/>
        <v>432.97</v>
      </c>
      <c r="I59" s="154">
        <f>I60+I63</f>
        <v>292.63</v>
      </c>
      <c r="J59" s="180">
        <f t="shared" si="1"/>
        <v>140.34000000000003</v>
      </c>
      <c r="K59" s="154">
        <f>K60+K63</f>
        <v>432.97</v>
      </c>
    </row>
    <row r="60" spans="1:11" ht="25.5">
      <c r="A60" s="184" t="s">
        <v>262</v>
      </c>
      <c r="B60" s="88" t="s">
        <v>181</v>
      </c>
      <c r="C60" s="88" t="s">
        <v>181</v>
      </c>
      <c r="D60" s="88" t="s">
        <v>235</v>
      </c>
      <c r="E60" s="88"/>
      <c r="F60" s="182"/>
      <c r="G60" s="154"/>
      <c r="H60" s="154">
        <f t="shared" si="0"/>
        <v>422.97</v>
      </c>
      <c r="I60" s="154">
        <f>I61+I62</f>
        <v>292.63</v>
      </c>
      <c r="J60" s="180">
        <f t="shared" si="1"/>
        <v>130.34000000000003</v>
      </c>
      <c r="K60" s="154">
        <f>K61+K62</f>
        <v>422.97</v>
      </c>
    </row>
    <row r="61" spans="1:11">
      <c r="A61" s="184" t="s">
        <v>236</v>
      </c>
      <c r="B61" s="88" t="s">
        <v>181</v>
      </c>
      <c r="C61" s="88" t="s">
        <v>181</v>
      </c>
      <c r="D61" s="88" t="s">
        <v>235</v>
      </c>
      <c r="E61" s="185" t="s">
        <v>178</v>
      </c>
      <c r="F61" s="182"/>
      <c r="G61" s="154"/>
      <c r="H61" s="154">
        <f t="shared" si="0"/>
        <v>324.86</v>
      </c>
      <c r="I61" s="154">
        <v>224.75</v>
      </c>
      <c r="J61" s="180">
        <f t="shared" si="1"/>
        <v>100.11000000000001</v>
      </c>
      <c r="K61" s="154">
        <v>324.86</v>
      </c>
    </row>
    <row r="62" spans="1:11" ht="38.25">
      <c r="A62" s="184" t="s">
        <v>263</v>
      </c>
      <c r="B62" s="88" t="s">
        <v>181</v>
      </c>
      <c r="C62" s="88" t="s">
        <v>181</v>
      </c>
      <c r="D62" s="88" t="s">
        <v>235</v>
      </c>
      <c r="E62" s="185" t="s">
        <v>237</v>
      </c>
      <c r="F62" s="182"/>
      <c r="G62" s="154"/>
      <c r="H62" s="154">
        <f t="shared" si="0"/>
        <v>98.11</v>
      </c>
      <c r="I62" s="154">
        <v>67.88</v>
      </c>
      <c r="J62" s="180">
        <f t="shared" si="1"/>
        <v>30.230000000000004</v>
      </c>
      <c r="K62" s="154">
        <v>98.11</v>
      </c>
    </row>
    <row r="63" spans="1:11">
      <c r="A63" s="159" t="s">
        <v>264</v>
      </c>
      <c r="B63" s="88" t="s">
        <v>181</v>
      </c>
      <c r="C63" s="88" t="s">
        <v>181</v>
      </c>
      <c r="D63" s="88" t="s">
        <v>265</v>
      </c>
      <c r="E63" s="88"/>
      <c r="F63" s="182"/>
      <c r="G63" s="154"/>
      <c r="H63" s="154">
        <f t="shared" si="0"/>
        <v>10</v>
      </c>
      <c r="I63" s="154">
        <f>I64</f>
        <v>0</v>
      </c>
      <c r="J63" s="180">
        <f t="shared" si="1"/>
        <v>10</v>
      </c>
      <c r="K63" s="154">
        <f>K64</f>
        <v>10</v>
      </c>
    </row>
    <row r="64" spans="1:11" ht="25.5">
      <c r="A64" s="159" t="s">
        <v>179</v>
      </c>
      <c r="B64" s="88" t="s">
        <v>181</v>
      </c>
      <c r="C64" s="88" t="s">
        <v>181</v>
      </c>
      <c r="D64" s="88" t="s">
        <v>265</v>
      </c>
      <c r="E64" s="88" t="s">
        <v>173</v>
      </c>
      <c r="F64" s="182"/>
      <c r="G64" s="154"/>
      <c r="H64" s="154">
        <f t="shared" si="0"/>
        <v>10</v>
      </c>
      <c r="I64" s="154">
        <v>0</v>
      </c>
      <c r="J64" s="180">
        <f t="shared" si="1"/>
        <v>10</v>
      </c>
      <c r="K64" s="154">
        <v>10</v>
      </c>
    </row>
    <row r="65" spans="1:11" ht="15" customHeight="1">
      <c r="A65" s="183" t="s">
        <v>184</v>
      </c>
      <c r="B65" s="88" t="s">
        <v>183</v>
      </c>
      <c r="C65" s="88"/>
      <c r="D65" s="88"/>
      <c r="E65" s="88"/>
      <c r="F65" s="182" t="e">
        <f>F66</f>
        <v>#REF!</v>
      </c>
      <c r="G65" s="154" t="e">
        <f>G66</f>
        <v>#REF!</v>
      </c>
      <c r="H65" s="154" t="e">
        <f t="shared" si="0"/>
        <v>#REF!</v>
      </c>
      <c r="I65" s="154">
        <f>I66</f>
        <v>51.8</v>
      </c>
      <c r="J65" s="180">
        <f t="shared" si="1"/>
        <v>2493.4163699999999</v>
      </c>
      <c r="K65" s="154">
        <f>K66</f>
        <v>2545.2163700000001</v>
      </c>
    </row>
    <row r="66" spans="1:11">
      <c r="A66" s="183" t="s">
        <v>185</v>
      </c>
      <c r="B66" s="88" t="s">
        <v>183</v>
      </c>
      <c r="C66" s="88" t="s">
        <v>162</v>
      </c>
      <c r="D66" s="88"/>
      <c r="E66" s="88"/>
      <c r="F66" s="182" t="e">
        <f>#REF!+#REF!</f>
        <v>#REF!</v>
      </c>
      <c r="G66" s="154" t="e">
        <f>#REF!</f>
        <v>#REF!</v>
      </c>
      <c r="H66" s="154" t="e">
        <f t="shared" si="0"/>
        <v>#REF!</v>
      </c>
      <c r="I66" s="154">
        <f>I67</f>
        <v>51.8</v>
      </c>
      <c r="J66" s="180">
        <f t="shared" si="1"/>
        <v>2493.4163699999999</v>
      </c>
      <c r="K66" s="154">
        <f>K67</f>
        <v>2545.2163700000001</v>
      </c>
    </row>
    <row r="67" spans="1:11">
      <c r="A67" s="159" t="s">
        <v>266</v>
      </c>
      <c r="B67" s="88" t="s">
        <v>183</v>
      </c>
      <c r="C67" s="88" t="s">
        <v>162</v>
      </c>
      <c r="D67" s="88" t="s">
        <v>268</v>
      </c>
      <c r="E67" s="88"/>
      <c r="F67" s="182"/>
      <c r="G67" s="154"/>
      <c r="H67" s="154">
        <f t="shared" si="0"/>
        <v>2545.2163700000001</v>
      </c>
      <c r="I67" s="154">
        <f>I72+I68</f>
        <v>51.8</v>
      </c>
      <c r="J67" s="180">
        <f t="shared" si="1"/>
        <v>2493.4163699999999</v>
      </c>
      <c r="K67" s="154">
        <f>K72+K68</f>
        <v>2545.2163700000001</v>
      </c>
    </row>
    <row r="68" spans="1:11" ht="25.5">
      <c r="A68" s="184" t="s">
        <v>262</v>
      </c>
      <c r="B68" s="88" t="s">
        <v>183</v>
      </c>
      <c r="C68" s="88" t="s">
        <v>162</v>
      </c>
      <c r="D68" s="88" t="s">
        <v>292</v>
      </c>
      <c r="E68" s="88"/>
      <c r="F68" s="182"/>
      <c r="G68" s="154"/>
      <c r="H68" s="154">
        <f t="shared" ref="H68:H70" si="4">K68-G68</f>
        <v>48.4</v>
      </c>
      <c r="I68" s="154">
        <f>I69+I70</f>
        <v>0</v>
      </c>
      <c r="J68" s="180">
        <f t="shared" si="1"/>
        <v>48.4</v>
      </c>
      <c r="K68" s="154">
        <f>K69+K70+K71</f>
        <v>48.4</v>
      </c>
    </row>
    <row r="69" spans="1:11">
      <c r="A69" s="184" t="s">
        <v>236</v>
      </c>
      <c r="B69" s="88" t="s">
        <v>183</v>
      </c>
      <c r="C69" s="88" t="s">
        <v>162</v>
      </c>
      <c r="D69" s="88" t="s">
        <v>402</v>
      </c>
      <c r="E69" s="185" t="s">
        <v>175</v>
      </c>
      <c r="F69" s="182"/>
      <c r="G69" s="154"/>
      <c r="H69" s="154">
        <f t="shared" si="4"/>
        <v>38.4</v>
      </c>
      <c r="I69" s="154">
        <v>0</v>
      </c>
      <c r="J69" s="180">
        <f t="shared" si="1"/>
        <v>38.4</v>
      </c>
      <c r="K69" s="154">
        <v>38.4</v>
      </c>
    </row>
    <row r="70" spans="1:11" ht="38.25">
      <c r="A70" s="184" t="s">
        <v>263</v>
      </c>
      <c r="B70" s="88" t="s">
        <v>183</v>
      </c>
      <c r="C70" s="88" t="s">
        <v>162</v>
      </c>
      <c r="D70" s="88" t="s">
        <v>402</v>
      </c>
      <c r="E70" s="185" t="s">
        <v>176</v>
      </c>
      <c r="F70" s="182"/>
      <c r="G70" s="154"/>
      <c r="H70" s="154">
        <f t="shared" si="4"/>
        <v>5</v>
      </c>
      <c r="I70" s="154">
        <v>0</v>
      </c>
      <c r="J70" s="180">
        <f t="shared" si="1"/>
        <v>5</v>
      </c>
      <c r="K70" s="154">
        <v>5</v>
      </c>
    </row>
    <row r="71" spans="1:11" ht="38.25">
      <c r="A71" s="184" t="s">
        <v>263</v>
      </c>
      <c r="B71" s="88" t="s">
        <v>183</v>
      </c>
      <c r="C71" s="88" t="s">
        <v>162</v>
      </c>
      <c r="D71" s="88" t="s">
        <v>402</v>
      </c>
      <c r="E71" s="185" t="s">
        <v>308</v>
      </c>
      <c r="F71" s="182"/>
      <c r="G71" s="154"/>
      <c r="H71" s="154"/>
      <c r="I71" s="154"/>
      <c r="J71" s="180">
        <f t="shared" si="1"/>
        <v>5</v>
      </c>
      <c r="K71" s="154">
        <v>5</v>
      </c>
    </row>
    <row r="72" spans="1:11">
      <c r="A72" s="159" t="s">
        <v>267</v>
      </c>
      <c r="B72" s="88" t="s">
        <v>183</v>
      </c>
      <c r="C72" s="88" t="s">
        <v>162</v>
      </c>
      <c r="D72" s="88" t="s">
        <v>268</v>
      </c>
      <c r="E72" s="88"/>
      <c r="F72" s="182"/>
      <c r="G72" s="154"/>
      <c r="H72" s="154">
        <f t="shared" si="0"/>
        <v>2496.81637</v>
      </c>
      <c r="I72" s="154">
        <f>I73</f>
        <v>51.8</v>
      </c>
      <c r="J72" s="180">
        <f t="shared" si="1"/>
        <v>2445.0163699999998</v>
      </c>
      <c r="K72" s="154">
        <f>K73</f>
        <v>2496.81637</v>
      </c>
    </row>
    <row r="73" spans="1:11" ht="25.5">
      <c r="A73" s="159" t="s">
        <v>179</v>
      </c>
      <c r="B73" s="88" t="s">
        <v>183</v>
      </c>
      <c r="C73" s="88" t="s">
        <v>162</v>
      </c>
      <c r="D73" s="88" t="s">
        <v>268</v>
      </c>
      <c r="E73" s="88" t="s">
        <v>173</v>
      </c>
      <c r="F73" s="182"/>
      <c r="G73" s="154"/>
      <c r="H73" s="154">
        <f t="shared" si="0"/>
        <v>2496.81637</v>
      </c>
      <c r="I73" s="154">
        <v>51.8</v>
      </c>
      <c r="J73" s="180">
        <f t="shared" si="1"/>
        <v>2445.0163699999998</v>
      </c>
      <c r="K73" s="154">
        <f>2565.63-4.6-48.4-17.6+1.78637</f>
        <v>2496.81637</v>
      </c>
    </row>
    <row r="74" spans="1:11">
      <c r="A74" s="183" t="s">
        <v>186</v>
      </c>
      <c r="B74" s="88" t="s">
        <v>177</v>
      </c>
      <c r="C74" s="88"/>
      <c r="D74" s="88"/>
      <c r="E74" s="88"/>
      <c r="F74" s="182" t="e">
        <f>F75+F78</f>
        <v>#REF!</v>
      </c>
      <c r="G74" s="154" t="e">
        <f>G75+G78</f>
        <v>#REF!</v>
      </c>
      <c r="H74" s="154" t="e">
        <f t="shared" si="0"/>
        <v>#REF!</v>
      </c>
      <c r="I74" s="154">
        <f>I75+I78</f>
        <v>584.96</v>
      </c>
      <c r="J74" s="180">
        <f t="shared" si="1"/>
        <v>278.59000000000003</v>
      </c>
      <c r="K74" s="154">
        <f>K75+K78</f>
        <v>863.55000000000007</v>
      </c>
    </row>
    <row r="75" spans="1:11">
      <c r="A75" s="183" t="s">
        <v>115</v>
      </c>
      <c r="B75" s="88" t="s">
        <v>177</v>
      </c>
      <c r="C75" s="88" t="s">
        <v>164</v>
      </c>
      <c r="D75" s="88"/>
      <c r="E75" s="88"/>
      <c r="F75" s="182" t="e">
        <f>#REF!+F76</f>
        <v>#REF!</v>
      </c>
      <c r="G75" s="154">
        <f>G76</f>
        <v>0</v>
      </c>
      <c r="H75" s="154">
        <f t="shared" si="0"/>
        <v>17.600000000000001</v>
      </c>
      <c r="I75" s="154">
        <f>I76</f>
        <v>0</v>
      </c>
      <c r="J75" s="180">
        <f t="shared" si="1"/>
        <v>17.600000000000001</v>
      </c>
      <c r="K75" s="154">
        <f>K76</f>
        <v>17.600000000000001</v>
      </c>
    </row>
    <row r="76" spans="1:11" ht="18.75" customHeight="1">
      <c r="A76" s="86" t="s">
        <v>269</v>
      </c>
      <c r="B76" s="88" t="s">
        <v>177</v>
      </c>
      <c r="C76" s="88" t="s">
        <v>164</v>
      </c>
      <c r="D76" s="88" t="s">
        <v>307</v>
      </c>
      <c r="E76" s="88"/>
      <c r="F76" s="182">
        <f>F77</f>
        <v>0</v>
      </c>
      <c r="G76" s="154">
        <f>G77</f>
        <v>0</v>
      </c>
      <c r="H76" s="154">
        <f t="shared" si="0"/>
        <v>17.600000000000001</v>
      </c>
      <c r="I76" s="154">
        <f>I77</f>
        <v>0</v>
      </c>
      <c r="J76" s="180">
        <f t="shared" si="1"/>
        <v>17.600000000000001</v>
      </c>
      <c r="K76" s="154">
        <f>K77</f>
        <v>17.600000000000001</v>
      </c>
    </row>
    <row r="77" spans="1:11" ht="25.5">
      <c r="A77" s="159" t="s">
        <v>179</v>
      </c>
      <c r="B77" s="88" t="s">
        <v>177</v>
      </c>
      <c r="C77" s="88" t="s">
        <v>164</v>
      </c>
      <c r="D77" s="88" t="s">
        <v>307</v>
      </c>
      <c r="E77" s="88" t="s">
        <v>173</v>
      </c>
      <c r="F77" s="182"/>
      <c r="G77" s="154">
        <f>F77</f>
        <v>0</v>
      </c>
      <c r="H77" s="154">
        <f t="shared" si="0"/>
        <v>17.600000000000001</v>
      </c>
      <c r="I77" s="154">
        <v>0</v>
      </c>
      <c r="J77" s="180">
        <f t="shared" si="1"/>
        <v>17.600000000000001</v>
      </c>
      <c r="K77" s="154">
        <v>17.600000000000001</v>
      </c>
    </row>
    <row r="78" spans="1:11">
      <c r="A78" s="183" t="s">
        <v>119</v>
      </c>
      <c r="B78" s="88" t="s">
        <v>177</v>
      </c>
      <c r="C78" s="88" t="s">
        <v>172</v>
      </c>
      <c r="D78" s="88"/>
      <c r="E78" s="88"/>
      <c r="F78" s="182" t="e">
        <f>#REF!+F79</f>
        <v>#REF!</v>
      </c>
      <c r="G78" s="154" t="e">
        <f>G79</f>
        <v>#REF!</v>
      </c>
      <c r="H78" s="154" t="e">
        <f t="shared" si="0"/>
        <v>#REF!</v>
      </c>
      <c r="I78" s="154">
        <f>I80</f>
        <v>584.96</v>
      </c>
      <c r="J78" s="180">
        <f t="shared" si="1"/>
        <v>260.99</v>
      </c>
      <c r="K78" s="154">
        <f>K80</f>
        <v>845.95</v>
      </c>
    </row>
    <row r="79" spans="1:11" ht="42" customHeight="1">
      <c r="A79" s="86" t="s">
        <v>318</v>
      </c>
      <c r="B79" s="88" t="s">
        <v>177</v>
      </c>
      <c r="C79" s="88" t="s">
        <v>172</v>
      </c>
      <c r="D79" s="88" t="s">
        <v>239</v>
      </c>
      <c r="E79" s="88"/>
      <c r="F79" s="182" t="e">
        <f>#REF!</f>
        <v>#REF!</v>
      </c>
      <c r="G79" s="154" t="e">
        <f>#REF!</f>
        <v>#REF!</v>
      </c>
      <c r="H79" s="154" t="e">
        <f t="shared" si="0"/>
        <v>#REF!</v>
      </c>
      <c r="I79" s="154">
        <f>I80</f>
        <v>584.96</v>
      </c>
      <c r="J79" s="180">
        <f t="shared" si="1"/>
        <v>260.99</v>
      </c>
      <c r="K79" s="154">
        <f>K80</f>
        <v>845.95</v>
      </c>
    </row>
    <row r="80" spans="1:11">
      <c r="A80" s="86" t="s">
        <v>270</v>
      </c>
      <c r="B80" s="88" t="s">
        <v>177</v>
      </c>
      <c r="C80" s="88" t="s">
        <v>172</v>
      </c>
      <c r="D80" s="88" t="s">
        <v>239</v>
      </c>
      <c r="E80" s="88"/>
      <c r="F80" s="182"/>
      <c r="G80" s="154"/>
      <c r="H80" s="154">
        <f t="shared" si="0"/>
        <v>845.95</v>
      </c>
      <c r="I80" s="154">
        <f>I81</f>
        <v>584.96</v>
      </c>
      <c r="J80" s="180">
        <f t="shared" ref="J80:J90" si="5">K80-I80</f>
        <v>260.99</v>
      </c>
      <c r="K80" s="154">
        <f>K81</f>
        <v>845.95</v>
      </c>
    </row>
    <row r="81" spans="1:11" ht="25.5">
      <c r="A81" s="159" t="s">
        <v>271</v>
      </c>
      <c r="B81" s="88" t="s">
        <v>177</v>
      </c>
      <c r="C81" s="88" t="s">
        <v>172</v>
      </c>
      <c r="D81" s="88" t="s">
        <v>240</v>
      </c>
      <c r="E81" s="88"/>
      <c r="F81" s="182"/>
      <c r="G81" s="154"/>
      <c r="H81" s="154">
        <f t="shared" si="0"/>
        <v>845.95</v>
      </c>
      <c r="I81" s="154">
        <f>I82</f>
        <v>584.96</v>
      </c>
      <c r="J81" s="180">
        <f t="shared" si="5"/>
        <v>260.99</v>
      </c>
      <c r="K81" s="154">
        <f>K82</f>
        <v>845.95</v>
      </c>
    </row>
    <row r="82" spans="1:11" ht="25.5">
      <c r="A82" s="184" t="s">
        <v>272</v>
      </c>
      <c r="B82" s="88" t="s">
        <v>177</v>
      </c>
      <c r="C82" s="88" t="s">
        <v>172</v>
      </c>
      <c r="D82" s="88" t="s">
        <v>273</v>
      </c>
      <c r="E82" s="88"/>
      <c r="F82" s="182"/>
      <c r="G82" s="154"/>
      <c r="H82" s="154">
        <f t="shared" si="0"/>
        <v>845.95</v>
      </c>
      <c r="I82" s="154">
        <f>I83+I84</f>
        <v>584.96</v>
      </c>
      <c r="J82" s="180">
        <f t="shared" si="5"/>
        <v>260.99</v>
      </c>
      <c r="K82" s="154">
        <f>K83+K84</f>
        <v>845.95</v>
      </c>
    </row>
    <row r="83" spans="1:11">
      <c r="A83" s="184" t="s">
        <v>236</v>
      </c>
      <c r="B83" s="88" t="s">
        <v>177</v>
      </c>
      <c r="C83" s="88" t="s">
        <v>172</v>
      </c>
      <c r="D83" s="88" t="s">
        <v>273</v>
      </c>
      <c r="E83" s="185" t="s">
        <v>178</v>
      </c>
      <c r="F83" s="182"/>
      <c r="G83" s="154"/>
      <c r="H83" s="154">
        <f t="shared" si="0"/>
        <v>649.73</v>
      </c>
      <c r="I83" s="154">
        <v>449.28</v>
      </c>
      <c r="J83" s="180">
        <f t="shared" si="5"/>
        <v>200.45000000000005</v>
      </c>
      <c r="K83" s="154">
        <v>649.73</v>
      </c>
    </row>
    <row r="84" spans="1:11" ht="24.75" customHeight="1">
      <c r="A84" s="184" t="s">
        <v>263</v>
      </c>
      <c r="B84" s="88" t="s">
        <v>177</v>
      </c>
      <c r="C84" s="88" t="s">
        <v>172</v>
      </c>
      <c r="D84" s="88" t="s">
        <v>273</v>
      </c>
      <c r="E84" s="185" t="s">
        <v>237</v>
      </c>
      <c r="F84" s="182"/>
      <c r="G84" s="154"/>
      <c r="H84" s="154">
        <f t="shared" si="0"/>
        <v>196.22</v>
      </c>
      <c r="I84" s="154">
        <v>135.68</v>
      </c>
      <c r="J84" s="180">
        <f t="shared" si="5"/>
        <v>60.539999999999992</v>
      </c>
      <c r="K84" s="154">
        <v>196.22</v>
      </c>
    </row>
    <row r="85" spans="1:11" ht="51" hidden="1">
      <c r="A85" s="67" t="s">
        <v>318</v>
      </c>
      <c r="B85" s="88" t="s">
        <v>177</v>
      </c>
      <c r="C85" s="88" t="s">
        <v>172</v>
      </c>
      <c r="D85" s="88" t="s">
        <v>306</v>
      </c>
      <c r="E85" s="185"/>
      <c r="F85" s="182"/>
      <c r="G85" s="154"/>
      <c r="H85" s="154"/>
      <c r="I85" s="154">
        <f>I86+I87</f>
        <v>0</v>
      </c>
      <c r="J85" s="180">
        <f t="shared" si="5"/>
        <v>0</v>
      </c>
      <c r="K85" s="154">
        <f>K86+K87</f>
        <v>0</v>
      </c>
    </row>
    <row r="86" spans="1:11" hidden="1">
      <c r="A86" s="89" t="s">
        <v>236</v>
      </c>
      <c r="B86" s="88" t="s">
        <v>177</v>
      </c>
      <c r="C86" s="88" t="s">
        <v>172</v>
      </c>
      <c r="D86" s="88" t="s">
        <v>306</v>
      </c>
      <c r="E86" s="185" t="s">
        <v>178</v>
      </c>
      <c r="F86" s="182"/>
      <c r="G86" s="154"/>
      <c r="H86" s="154"/>
      <c r="I86" s="154"/>
      <c r="J86" s="180">
        <f t="shared" si="5"/>
        <v>0</v>
      </c>
      <c r="K86" s="154"/>
    </row>
    <row r="87" spans="1:11" ht="38.25" hidden="1">
      <c r="A87" s="89" t="s">
        <v>263</v>
      </c>
      <c r="B87" s="88" t="s">
        <v>177</v>
      </c>
      <c r="C87" s="88" t="s">
        <v>172</v>
      </c>
      <c r="D87" s="88" t="s">
        <v>306</v>
      </c>
      <c r="E87" s="185" t="s">
        <v>237</v>
      </c>
      <c r="F87" s="182"/>
      <c r="G87" s="154"/>
      <c r="H87" s="154"/>
      <c r="I87" s="154"/>
      <c r="J87" s="180">
        <f t="shared" si="5"/>
        <v>0</v>
      </c>
      <c r="K87" s="154"/>
    </row>
    <row r="88" spans="1:11" ht="13.5" customHeight="1">
      <c r="A88" s="86" t="s">
        <v>187</v>
      </c>
      <c r="B88" s="88" t="s">
        <v>188</v>
      </c>
      <c r="C88" s="88" t="s">
        <v>188</v>
      </c>
      <c r="D88" s="88" t="s">
        <v>319</v>
      </c>
      <c r="E88" s="88" t="s">
        <v>165</v>
      </c>
      <c r="F88" s="182">
        <v>0</v>
      </c>
      <c r="G88" s="154">
        <v>139.80000000000001</v>
      </c>
      <c r="H88" s="154">
        <f t="shared" si="0"/>
        <v>-139.80000000000001</v>
      </c>
      <c r="I88" s="154">
        <v>102.7</v>
      </c>
      <c r="J88" s="180">
        <f t="shared" si="5"/>
        <v>-102.7</v>
      </c>
      <c r="K88" s="154"/>
    </row>
    <row r="89" spans="1:11" hidden="1">
      <c r="A89" s="86" t="s">
        <v>187</v>
      </c>
      <c r="B89" s="88"/>
      <c r="C89" s="88"/>
      <c r="D89" s="88"/>
      <c r="E89" s="88"/>
      <c r="F89" s="182"/>
      <c r="G89" s="154"/>
      <c r="H89" s="154">
        <f t="shared" si="0"/>
        <v>0</v>
      </c>
      <c r="I89" s="154"/>
      <c r="J89" s="180">
        <f t="shared" si="5"/>
        <v>0</v>
      </c>
      <c r="K89" s="154"/>
    </row>
    <row r="90" spans="1:11">
      <c r="A90" s="260" t="s">
        <v>34</v>
      </c>
      <c r="B90" s="260"/>
      <c r="C90" s="260"/>
      <c r="D90" s="260"/>
      <c r="E90" s="260"/>
      <c r="F90" s="182" t="e">
        <f>F7+F38+#REF!+F51+F56+F65+F74+F88</f>
        <v>#REF!</v>
      </c>
      <c r="G90" s="187" t="e">
        <f>G7+G38+G51+G56+G65+G74+G88</f>
        <v>#REF!</v>
      </c>
      <c r="H90" s="154" t="e">
        <f t="shared" ref="H90" si="6">K90-G90</f>
        <v>#REF!</v>
      </c>
      <c r="I90" s="154">
        <f>I7+I38+I51+I56+I65+I74+I85+I88</f>
        <v>4217.7</v>
      </c>
      <c r="J90" s="180">
        <f t="shared" si="5"/>
        <v>4578.8463700000002</v>
      </c>
      <c r="K90" s="154">
        <f>K7+K38+K51+K56+K65+K74+K85+K44</f>
        <v>8796.54637</v>
      </c>
    </row>
    <row r="91" spans="1:11">
      <c r="A91" s="188"/>
      <c r="B91" s="189"/>
      <c r="C91" s="189"/>
      <c r="D91" s="189"/>
      <c r="E91" s="189"/>
      <c r="F91" s="189"/>
      <c r="G91" s="190">
        <v>5067.6000000000004</v>
      </c>
      <c r="H91" s="191"/>
      <c r="I91" s="191"/>
      <c r="J91" s="191"/>
      <c r="K91" s="192"/>
    </row>
    <row r="92" spans="1:11">
      <c r="G92" s="94" t="e">
        <f>G91-G90</f>
        <v>#REF!</v>
      </c>
    </row>
    <row r="97" spans="8:11">
      <c r="H97" s="95"/>
      <c r="I97" s="95"/>
      <c r="J97" s="95"/>
      <c r="K97" s="96"/>
    </row>
  </sheetData>
  <mergeCells count="4">
    <mergeCell ref="M1:N1"/>
    <mergeCell ref="A90:E90"/>
    <mergeCell ref="A3:K3"/>
    <mergeCell ref="D1:L1"/>
  </mergeCells>
  <pageMargins left="1.1417322834645669" right="0.19685039370078741" top="0.59055118110236227" bottom="0.27559055118110237" header="0.31496062992125984" footer="0.31496062992125984"/>
  <pageSetup paperSize="9" scale="79" fitToHeight="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K165"/>
  <sheetViews>
    <sheetView tabSelected="1" zoomScale="75" zoomScaleNormal="75" workbookViewId="0">
      <selection activeCell="N9" sqref="N9"/>
    </sheetView>
  </sheetViews>
  <sheetFormatPr defaultRowHeight="15.75"/>
  <cols>
    <col min="1" max="1" width="22.140625" style="15" customWidth="1"/>
    <col min="2" max="2" width="50.140625" style="15" customWidth="1"/>
    <col min="3" max="3" width="21.85546875" style="15" hidden="1" customWidth="1"/>
    <col min="4" max="4" width="22.85546875" style="15" hidden="1" customWidth="1"/>
    <col min="5" max="5" width="29.42578125" style="138" customWidth="1"/>
    <col min="6" max="11" width="0" style="15" hidden="1" customWidth="1"/>
    <col min="12" max="258" width="9.140625" style="15"/>
    <col min="259" max="259" width="22.140625" style="15" customWidth="1"/>
    <col min="260" max="260" width="50.28515625" style="15" customWidth="1"/>
    <col min="261" max="261" width="20.7109375" style="15" customWidth="1"/>
    <col min="262" max="267" width="0" style="15" hidden="1" customWidth="1"/>
    <col min="268" max="514" width="9.140625" style="15"/>
    <col min="515" max="515" width="22.140625" style="15" customWidth="1"/>
    <col min="516" max="516" width="50.28515625" style="15" customWidth="1"/>
    <col min="517" max="517" width="20.7109375" style="15" customWidth="1"/>
    <col min="518" max="523" width="0" style="15" hidden="1" customWidth="1"/>
    <col min="524" max="770" width="9.140625" style="15"/>
    <col min="771" max="771" width="22.140625" style="15" customWidth="1"/>
    <col min="772" max="772" width="50.28515625" style="15" customWidth="1"/>
    <col min="773" max="773" width="20.7109375" style="15" customWidth="1"/>
    <col min="774" max="779" width="0" style="15" hidden="1" customWidth="1"/>
    <col min="780" max="1026" width="9.140625" style="15"/>
    <col min="1027" max="1027" width="22.140625" style="15" customWidth="1"/>
    <col min="1028" max="1028" width="50.28515625" style="15" customWidth="1"/>
    <col min="1029" max="1029" width="20.7109375" style="15" customWidth="1"/>
    <col min="1030" max="1035" width="0" style="15" hidden="1" customWidth="1"/>
    <col min="1036" max="1282" width="9.140625" style="15"/>
    <col min="1283" max="1283" width="22.140625" style="15" customWidth="1"/>
    <col min="1284" max="1284" width="50.28515625" style="15" customWidth="1"/>
    <col min="1285" max="1285" width="20.7109375" style="15" customWidth="1"/>
    <col min="1286" max="1291" width="0" style="15" hidden="1" customWidth="1"/>
    <col min="1292" max="1538" width="9.140625" style="15"/>
    <col min="1539" max="1539" width="22.140625" style="15" customWidth="1"/>
    <col min="1540" max="1540" width="50.28515625" style="15" customWidth="1"/>
    <col min="1541" max="1541" width="20.7109375" style="15" customWidth="1"/>
    <col min="1542" max="1547" width="0" style="15" hidden="1" customWidth="1"/>
    <col min="1548" max="1794" width="9.140625" style="15"/>
    <col min="1795" max="1795" width="22.140625" style="15" customWidth="1"/>
    <col min="1796" max="1796" width="50.28515625" style="15" customWidth="1"/>
    <col min="1797" max="1797" width="20.7109375" style="15" customWidth="1"/>
    <col min="1798" max="1803" width="0" style="15" hidden="1" customWidth="1"/>
    <col min="1804" max="2050" width="9.140625" style="15"/>
    <col min="2051" max="2051" width="22.140625" style="15" customWidth="1"/>
    <col min="2052" max="2052" width="50.28515625" style="15" customWidth="1"/>
    <col min="2053" max="2053" width="20.7109375" style="15" customWidth="1"/>
    <col min="2054" max="2059" width="0" style="15" hidden="1" customWidth="1"/>
    <col min="2060" max="2306" width="9.140625" style="15"/>
    <col min="2307" max="2307" width="22.140625" style="15" customWidth="1"/>
    <col min="2308" max="2308" width="50.28515625" style="15" customWidth="1"/>
    <col min="2309" max="2309" width="20.7109375" style="15" customWidth="1"/>
    <col min="2310" max="2315" width="0" style="15" hidden="1" customWidth="1"/>
    <col min="2316" max="2562" width="9.140625" style="15"/>
    <col min="2563" max="2563" width="22.140625" style="15" customWidth="1"/>
    <col min="2564" max="2564" width="50.28515625" style="15" customWidth="1"/>
    <col min="2565" max="2565" width="20.7109375" style="15" customWidth="1"/>
    <col min="2566" max="2571" width="0" style="15" hidden="1" customWidth="1"/>
    <col min="2572" max="2818" width="9.140625" style="15"/>
    <col min="2819" max="2819" width="22.140625" style="15" customWidth="1"/>
    <col min="2820" max="2820" width="50.28515625" style="15" customWidth="1"/>
    <col min="2821" max="2821" width="20.7109375" style="15" customWidth="1"/>
    <col min="2822" max="2827" width="0" style="15" hidden="1" customWidth="1"/>
    <col min="2828" max="3074" width="9.140625" style="15"/>
    <col min="3075" max="3075" width="22.140625" style="15" customWidth="1"/>
    <col min="3076" max="3076" width="50.28515625" style="15" customWidth="1"/>
    <col min="3077" max="3077" width="20.7109375" style="15" customWidth="1"/>
    <col min="3078" max="3083" width="0" style="15" hidden="1" customWidth="1"/>
    <col min="3084" max="3330" width="9.140625" style="15"/>
    <col min="3331" max="3331" width="22.140625" style="15" customWidth="1"/>
    <col min="3332" max="3332" width="50.28515625" style="15" customWidth="1"/>
    <col min="3333" max="3333" width="20.7109375" style="15" customWidth="1"/>
    <col min="3334" max="3339" width="0" style="15" hidden="1" customWidth="1"/>
    <col min="3340" max="3586" width="9.140625" style="15"/>
    <col min="3587" max="3587" width="22.140625" style="15" customWidth="1"/>
    <col min="3588" max="3588" width="50.28515625" style="15" customWidth="1"/>
    <col min="3589" max="3589" width="20.7109375" style="15" customWidth="1"/>
    <col min="3590" max="3595" width="0" style="15" hidden="1" customWidth="1"/>
    <col min="3596" max="3842" width="9.140625" style="15"/>
    <col min="3843" max="3843" width="22.140625" style="15" customWidth="1"/>
    <col min="3844" max="3844" width="50.28515625" style="15" customWidth="1"/>
    <col min="3845" max="3845" width="20.7109375" style="15" customWidth="1"/>
    <col min="3846" max="3851" width="0" style="15" hidden="1" customWidth="1"/>
    <col min="3852" max="4098" width="9.140625" style="15"/>
    <col min="4099" max="4099" width="22.140625" style="15" customWidth="1"/>
    <col min="4100" max="4100" width="50.28515625" style="15" customWidth="1"/>
    <col min="4101" max="4101" width="20.7109375" style="15" customWidth="1"/>
    <col min="4102" max="4107" width="0" style="15" hidden="1" customWidth="1"/>
    <col min="4108" max="4354" width="9.140625" style="15"/>
    <col min="4355" max="4355" width="22.140625" style="15" customWidth="1"/>
    <col min="4356" max="4356" width="50.28515625" style="15" customWidth="1"/>
    <col min="4357" max="4357" width="20.7109375" style="15" customWidth="1"/>
    <col min="4358" max="4363" width="0" style="15" hidden="1" customWidth="1"/>
    <col min="4364" max="4610" width="9.140625" style="15"/>
    <col min="4611" max="4611" width="22.140625" style="15" customWidth="1"/>
    <col min="4612" max="4612" width="50.28515625" style="15" customWidth="1"/>
    <col min="4613" max="4613" width="20.7109375" style="15" customWidth="1"/>
    <col min="4614" max="4619" width="0" style="15" hidden="1" customWidth="1"/>
    <col min="4620" max="4866" width="9.140625" style="15"/>
    <col min="4867" max="4867" width="22.140625" style="15" customWidth="1"/>
    <col min="4868" max="4868" width="50.28515625" style="15" customWidth="1"/>
    <col min="4869" max="4869" width="20.7109375" style="15" customWidth="1"/>
    <col min="4870" max="4875" width="0" style="15" hidden="1" customWidth="1"/>
    <col min="4876" max="5122" width="9.140625" style="15"/>
    <col min="5123" max="5123" width="22.140625" style="15" customWidth="1"/>
    <col min="5124" max="5124" width="50.28515625" style="15" customWidth="1"/>
    <col min="5125" max="5125" width="20.7109375" style="15" customWidth="1"/>
    <col min="5126" max="5131" width="0" style="15" hidden="1" customWidth="1"/>
    <col min="5132" max="5378" width="9.140625" style="15"/>
    <col min="5379" max="5379" width="22.140625" style="15" customWidth="1"/>
    <col min="5380" max="5380" width="50.28515625" style="15" customWidth="1"/>
    <col min="5381" max="5381" width="20.7109375" style="15" customWidth="1"/>
    <col min="5382" max="5387" width="0" style="15" hidden="1" customWidth="1"/>
    <col min="5388" max="5634" width="9.140625" style="15"/>
    <col min="5635" max="5635" width="22.140625" style="15" customWidth="1"/>
    <col min="5636" max="5636" width="50.28515625" style="15" customWidth="1"/>
    <col min="5637" max="5637" width="20.7109375" style="15" customWidth="1"/>
    <col min="5638" max="5643" width="0" style="15" hidden="1" customWidth="1"/>
    <col min="5644" max="5890" width="9.140625" style="15"/>
    <col min="5891" max="5891" width="22.140625" style="15" customWidth="1"/>
    <col min="5892" max="5892" width="50.28515625" style="15" customWidth="1"/>
    <col min="5893" max="5893" width="20.7109375" style="15" customWidth="1"/>
    <col min="5894" max="5899" width="0" style="15" hidden="1" customWidth="1"/>
    <col min="5900" max="6146" width="9.140625" style="15"/>
    <col min="6147" max="6147" width="22.140625" style="15" customWidth="1"/>
    <col min="6148" max="6148" width="50.28515625" style="15" customWidth="1"/>
    <col min="6149" max="6149" width="20.7109375" style="15" customWidth="1"/>
    <col min="6150" max="6155" width="0" style="15" hidden="1" customWidth="1"/>
    <col min="6156" max="6402" width="9.140625" style="15"/>
    <col min="6403" max="6403" width="22.140625" style="15" customWidth="1"/>
    <col min="6404" max="6404" width="50.28515625" style="15" customWidth="1"/>
    <col min="6405" max="6405" width="20.7109375" style="15" customWidth="1"/>
    <col min="6406" max="6411" width="0" style="15" hidden="1" customWidth="1"/>
    <col min="6412" max="6658" width="9.140625" style="15"/>
    <col min="6659" max="6659" width="22.140625" style="15" customWidth="1"/>
    <col min="6660" max="6660" width="50.28515625" style="15" customWidth="1"/>
    <col min="6661" max="6661" width="20.7109375" style="15" customWidth="1"/>
    <col min="6662" max="6667" width="0" style="15" hidden="1" customWidth="1"/>
    <col min="6668" max="6914" width="9.140625" style="15"/>
    <col min="6915" max="6915" width="22.140625" style="15" customWidth="1"/>
    <col min="6916" max="6916" width="50.28515625" style="15" customWidth="1"/>
    <col min="6917" max="6917" width="20.7109375" style="15" customWidth="1"/>
    <col min="6918" max="6923" width="0" style="15" hidden="1" customWidth="1"/>
    <col min="6924" max="7170" width="9.140625" style="15"/>
    <col min="7171" max="7171" width="22.140625" style="15" customWidth="1"/>
    <col min="7172" max="7172" width="50.28515625" style="15" customWidth="1"/>
    <col min="7173" max="7173" width="20.7109375" style="15" customWidth="1"/>
    <col min="7174" max="7179" width="0" style="15" hidden="1" customWidth="1"/>
    <col min="7180" max="7426" width="9.140625" style="15"/>
    <col min="7427" max="7427" width="22.140625" style="15" customWidth="1"/>
    <col min="7428" max="7428" width="50.28515625" style="15" customWidth="1"/>
    <col min="7429" max="7429" width="20.7109375" style="15" customWidth="1"/>
    <col min="7430" max="7435" width="0" style="15" hidden="1" customWidth="1"/>
    <col min="7436" max="7682" width="9.140625" style="15"/>
    <col min="7683" max="7683" width="22.140625" style="15" customWidth="1"/>
    <col min="7684" max="7684" width="50.28515625" style="15" customWidth="1"/>
    <col min="7685" max="7685" width="20.7109375" style="15" customWidth="1"/>
    <col min="7686" max="7691" width="0" style="15" hidden="1" customWidth="1"/>
    <col min="7692" max="7938" width="9.140625" style="15"/>
    <col min="7939" max="7939" width="22.140625" style="15" customWidth="1"/>
    <col min="7940" max="7940" width="50.28515625" style="15" customWidth="1"/>
    <col min="7941" max="7941" width="20.7109375" style="15" customWidth="1"/>
    <col min="7942" max="7947" width="0" style="15" hidden="1" customWidth="1"/>
    <col min="7948" max="8194" width="9.140625" style="15"/>
    <col min="8195" max="8195" width="22.140625" style="15" customWidth="1"/>
    <col min="8196" max="8196" width="50.28515625" style="15" customWidth="1"/>
    <col min="8197" max="8197" width="20.7109375" style="15" customWidth="1"/>
    <col min="8198" max="8203" width="0" style="15" hidden="1" customWidth="1"/>
    <col min="8204" max="8450" width="9.140625" style="15"/>
    <col min="8451" max="8451" width="22.140625" style="15" customWidth="1"/>
    <col min="8452" max="8452" width="50.28515625" style="15" customWidth="1"/>
    <col min="8453" max="8453" width="20.7109375" style="15" customWidth="1"/>
    <col min="8454" max="8459" width="0" style="15" hidden="1" customWidth="1"/>
    <col min="8460" max="8706" width="9.140625" style="15"/>
    <col min="8707" max="8707" width="22.140625" style="15" customWidth="1"/>
    <col min="8708" max="8708" width="50.28515625" style="15" customWidth="1"/>
    <col min="8709" max="8709" width="20.7109375" style="15" customWidth="1"/>
    <col min="8710" max="8715" width="0" style="15" hidden="1" customWidth="1"/>
    <col min="8716" max="8962" width="9.140625" style="15"/>
    <col min="8963" max="8963" width="22.140625" style="15" customWidth="1"/>
    <col min="8964" max="8964" width="50.28515625" style="15" customWidth="1"/>
    <col min="8965" max="8965" width="20.7109375" style="15" customWidth="1"/>
    <col min="8966" max="8971" width="0" style="15" hidden="1" customWidth="1"/>
    <col min="8972" max="9218" width="9.140625" style="15"/>
    <col min="9219" max="9219" width="22.140625" style="15" customWidth="1"/>
    <col min="9220" max="9220" width="50.28515625" style="15" customWidth="1"/>
    <col min="9221" max="9221" width="20.7109375" style="15" customWidth="1"/>
    <col min="9222" max="9227" width="0" style="15" hidden="1" customWidth="1"/>
    <col min="9228" max="9474" width="9.140625" style="15"/>
    <col min="9475" max="9475" width="22.140625" style="15" customWidth="1"/>
    <col min="9476" max="9476" width="50.28515625" style="15" customWidth="1"/>
    <col min="9477" max="9477" width="20.7109375" style="15" customWidth="1"/>
    <col min="9478" max="9483" width="0" style="15" hidden="1" customWidth="1"/>
    <col min="9484" max="9730" width="9.140625" style="15"/>
    <col min="9731" max="9731" width="22.140625" style="15" customWidth="1"/>
    <col min="9732" max="9732" width="50.28515625" style="15" customWidth="1"/>
    <col min="9733" max="9733" width="20.7109375" style="15" customWidth="1"/>
    <col min="9734" max="9739" width="0" style="15" hidden="1" customWidth="1"/>
    <col min="9740" max="9986" width="9.140625" style="15"/>
    <col min="9987" max="9987" width="22.140625" style="15" customWidth="1"/>
    <col min="9988" max="9988" width="50.28515625" style="15" customWidth="1"/>
    <col min="9989" max="9989" width="20.7109375" style="15" customWidth="1"/>
    <col min="9990" max="9995" width="0" style="15" hidden="1" customWidth="1"/>
    <col min="9996" max="10242" width="9.140625" style="15"/>
    <col min="10243" max="10243" width="22.140625" style="15" customWidth="1"/>
    <col min="10244" max="10244" width="50.28515625" style="15" customWidth="1"/>
    <col min="10245" max="10245" width="20.7109375" style="15" customWidth="1"/>
    <col min="10246" max="10251" width="0" style="15" hidden="1" customWidth="1"/>
    <col min="10252" max="10498" width="9.140625" style="15"/>
    <col min="10499" max="10499" width="22.140625" style="15" customWidth="1"/>
    <col min="10500" max="10500" width="50.28515625" style="15" customWidth="1"/>
    <col min="10501" max="10501" width="20.7109375" style="15" customWidth="1"/>
    <col min="10502" max="10507" width="0" style="15" hidden="1" customWidth="1"/>
    <col min="10508" max="10754" width="9.140625" style="15"/>
    <col min="10755" max="10755" width="22.140625" style="15" customWidth="1"/>
    <col min="10756" max="10756" width="50.28515625" style="15" customWidth="1"/>
    <col min="10757" max="10757" width="20.7109375" style="15" customWidth="1"/>
    <col min="10758" max="10763" width="0" style="15" hidden="1" customWidth="1"/>
    <col min="10764" max="11010" width="9.140625" style="15"/>
    <col min="11011" max="11011" width="22.140625" style="15" customWidth="1"/>
    <col min="11012" max="11012" width="50.28515625" style="15" customWidth="1"/>
    <col min="11013" max="11013" width="20.7109375" style="15" customWidth="1"/>
    <col min="11014" max="11019" width="0" style="15" hidden="1" customWidth="1"/>
    <col min="11020" max="11266" width="9.140625" style="15"/>
    <col min="11267" max="11267" width="22.140625" style="15" customWidth="1"/>
    <col min="11268" max="11268" width="50.28515625" style="15" customWidth="1"/>
    <col min="11269" max="11269" width="20.7109375" style="15" customWidth="1"/>
    <col min="11270" max="11275" width="0" style="15" hidden="1" customWidth="1"/>
    <col min="11276" max="11522" width="9.140625" style="15"/>
    <col min="11523" max="11523" width="22.140625" style="15" customWidth="1"/>
    <col min="11524" max="11524" width="50.28515625" style="15" customWidth="1"/>
    <col min="11525" max="11525" width="20.7109375" style="15" customWidth="1"/>
    <col min="11526" max="11531" width="0" style="15" hidden="1" customWidth="1"/>
    <col min="11532" max="11778" width="9.140625" style="15"/>
    <col min="11779" max="11779" width="22.140625" style="15" customWidth="1"/>
    <col min="11780" max="11780" width="50.28515625" style="15" customWidth="1"/>
    <col min="11781" max="11781" width="20.7109375" style="15" customWidth="1"/>
    <col min="11782" max="11787" width="0" style="15" hidden="1" customWidth="1"/>
    <col min="11788" max="12034" width="9.140625" style="15"/>
    <col min="12035" max="12035" width="22.140625" style="15" customWidth="1"/>
    <col min="12036" max="12036" width="50.28515625" style="15" customWidth="1"/>
    <col min="12037" max="12037" width="20.7109375" style="15" customWidth="1"/>
    <col min="12038" max="12043" width="0" style="15" hidden="1" customWidth="1"/>
    <col min="12044" max="12290" width="9.140625" style="15"/>
    <col min="12291" max="12291" width="22.140625" style="15" customWidth="1"/>
    <col min="12292" max="12292" width="50.28515625" style="15" customWidth="1"/>
    <col min="12293" max="12293" width="20.7109375" style="15" customWidth="1"/>
    <col min="12294" max="12299" width="0" style="15" hidden="1" customWidth="1"/>
    <col min="12300" max="12546" width="9.140625" style="15"/>
    <col min="12547" max="12547" width="22.140625" style="15" customWidth="1"/>
    <col min="12548" max="12548" width="50.28515625" style="15" customWidth="1"/>
    <col min="12549" max="12549" width="20.7109375" style="15" customWidth="1"/>
    <col min="12550" max="12555" width="0" style="15" hidden="1" customWidth="1"/>
    <col min="12556" max="12802" width="9.140625" style="15"/>
    <col min="12803" max="12803" width="22.140625" style="15" customWidth="1"/>
    <col min="12804" max="12804" width="50.28515625" style="15" customWidth="1"/>
    <col min="12805" max="12805" width="20.7109375" style="15" customWidth="1"/>
    <col min="12806" max="12811" width="0" style="15" hidden="1" customWidth="1"/>
    <col min="12812" max="13058" width="9.140625" style="15"/>
    <col min="13059" max="13059" width="22.140625" style="15" customWidth="1"/>
    <col min="13060" max="13060" width="50.28515625" style="15" customWidth="1"/>
    <col min="13061" max="13061" width="20.7109375" style="15" customWidth="1"/>
    <col min="13062" max="13067" width="0" style="15" hidden="1" customWidth="1"/>
    <col min="13068" max="13314" width="9.140625" style="15"/>
    <col min="13315" max="13315" width="22.140625" style="15" customWidth="1"/>
    <col min="13316" max="13316" width="50.28515625" style="15" customWidth="1"/>
    <col min="13317" max="13317" width="20.7109375" style="15" customWidth="1"/>
    <col min="13318" max="13323" width="0" style="15" hidden="1" customWidth="1"/>
    <col min="13324" max="13570" width="9.140625" style="15"/>
    <col min="13571" max="13571" width="22.140625" style="15" customWidth="1"/>
    <col min="13572" max="13572" width="50.28515625" style="15" customWidth="1"/>
    <col min="13573" max="13573" width="20.7109375" style="15" customWidth="1"/>
    <col min="13574" max="13579" width="0" style="15" hidden="1" customWidth="1"/>
    <col min="13580" max="13826" width="9.140625" style="15"/>
    <col min="13827" max="13827" width="22.140625" style="15" customWidth="1"/>
    <col min="13828" max="13828" width="50.28515625" style="15" customWidth="1"/>
    <col min="13829" max="13829" width="20.7109375" style="15" customWidth="1"/>
    <col min="13830" max="13835" width="0" style="15" hidden="1" customWidth="1"/>
    <col min="13836" max="14082" width="9.140625" style="15"/>
    <col min="14083" max="14083" width="22.140625" style="15" customWidth="1"/>
    <col min="14084" max="14084" width="50.28515625" style="15" customWidth="1"/>
    <col min="14085" max="14085" width="20.7109375" style="15" customWidth="1"/>
    <col min="14086" max="14091" width="0" style="15" hidden="1" customWidth="1"/>
    <col min="14092" max="14338" width="9.140625" style="15"/>
    <col min="14339" max="14339" width="22.140625" style="15" customWidth="1"/>
    <col min="14340" max="14340" width="50.28515625" style="15" customWidth="1"/>
    <col min="14341" max="14341" width="20.7109375" style="15" customWidth="1"/>
    <col min="14342" max="14347" width="0" style="15" hidden="1" customWidth="1"/>
    <col min="14348" max="14594" width="9.140625" style="15"/>
    <col min="14595" max="14595" width="22.140625" style="15" customWidth="1"/>
    <col min="14596" max="14596" width="50.28515625" style="15" customWidth="1"/>
    <col min="14597" max="14597" width="20.7109375" style="15" customWidth="1"/>
    <col min="14598" max="14603" width="0" style="15" hidden="1" customWidth="1"/>
    <col min="14604" max="14850" width="9.140625" style="15"/>
    <col min="14851" max="14851" width="22.140625" style="15" customWidth="1"/>
    <col min="14852" max="14852" width="50.28515625" style="15" customWidth="1"/>
    <col min="14853" max="14853" width="20.7109375" style="15" customWidth="1"/>
    <col min="14854" max="14859" width="0" style="15" hidden="1" customWidth="1"/>
    <col min="14860" max="15106" width="9.140625" style="15"/>
    <col min="15107" max="15107" width="22.140625" style="15" customWidth="1"/>
    <col min="15108" max="15108" width="50.28515625" style="15" customWidth="1"/>
    <col min="15109" max="15109" width="20.7109375" style="15" customWidth="1"/>
    <col min="15110" max="15115" width="0" style="15" hidden="1" customWidth="1"/>
    <col min="15116" max="15362" width="9.140625" style="15"/>
    <col min="15363" max="15363" width="22.140625" style="15" customWidth="1"/>
    <col min="15364" max="15364" width="50.28515625" style="15" customWidth="1"/>
    <col min="15365" max="15365" width="20.7109375" style="15" customWidth="1"/>
    <col min="15366" max="15371" width="0" style="15" hidden="1" customWidth="1"/>
    <col min="15372" max="15618" width="9.140625" style="15"/>
    <col min="15619" max="15619" width="22.140625" style="15" customWidth="1"/>
    <col min="15620" max="15620" width="50.28515625" style="15" customWidth="1"/>
    <col min="15621" max="15621" width="20.7109375" style="15" customWidth="1"/>
    <col min="15622" max="15627" width="0" style="15" hidden="1" customWidth="1"/>
    <col min="15628" max="15874" width="9.140625" style="15"/>
    <col min="15875" max="15875" width="22.140625" style="15" customWidth="1"/>
    <col min="15876" max="15876" width="50.28515625" style="15" customWidth="1"/>
    <col min="15877" max="15877" width="20.7109375" style="15" customWidth="1"/>
    <col min="15878" max="15883" width="0" style="15" hidden="1" customWidth="1"/>
    <col min="15884" max="16130" width="9.140625" style="15"/>
    <col min="16131" max="16131" width="22.140625" style="15" customWidth="1"/>
    <col min="16132" max="16132" width="50.28515625" style="15" customWidth="1"/>
    <col min="16133" max="16133" width="20.7109375" style="15" customWidth="1"/>
    <col min="16134" max="16139" width="0" style="15" hidden="1" customWidth="1"/>
    <col min="16140" max="16384" width="9.140625" style="15"/>
  </cols>
  <sheetData>
    <row r="1" spans="1:11" ht="15.75" customHeight="1">
      <c r="B1" s="139"/>
      <c r="C1" s="139"/>
      <c r="D1" s="139"/>
      <c r="E1" s="255" t="s">
        <v>418</v>
      </c>
      <c r="F1" s="110"/>
      <c r="G1" s="110"/>
      <c r="H1" s="110"/>
      <c r="I1" s="110"/>
      <c r="J1" s="110"/>
    </row>
    <row r="2" spans="1:11" ht="30" customHeight="1">
      <c r="B2" s="139"/>
      <c r="C2" s="139"/>
      <c r="D2" s="139"/>
      <c r="E2" s="255"/>
      <c r="F2" s="110"/>
      <c r="G2" s="110"/>
      <c r="H2" s="110"/>
      <c r="I2" s="110"/>
      <c r="J2" s="110"/>
    </row>
    <row r="3" spans="1:11" ht="111.75" customHeight="1">
      <c r="B3" s="139"/>
      <c r="C3" s="139"/>
      <c r="D3" s="139"/>
      <c r="E3" s="255"/>
      <c r="F3" s="110"/>
      <c r="G3" s="110"/>
      <c r="H3" s="110"/>
      <c r="I3" s="110"/>
      <c r="J3" s="110"/>
    </row>
    <row r="4" spans="1:11" ht="15.75" hidden="1" customHeight="1">
      <c r="B4" s="139"/>
      <c r="C4" s="139"/>
      <c r="D4" s="139"/>
      <c r="E4" s="139"/>
    </row>
    <row r="5" spans="1:11" ht="15.75" hidden="1" customHeight="1">
      <c r="B5" s="139"/>
      <c r="C5" s="139"/>
      <c r="D5" s="139"/>
      <c r="E5" s="139"/>
    </row>
    <row r="6" spans="1:11" ht="44.25" customHeight="1">
      <c r="A6" s="262" t="s">
        <v>323</v>
      </c>
      <c r="B6" s="262"/>
      <c r="C6" s="262"/>
      <c r="D6" s="262"/>
      <c r="E6" s="262"/>
    </row>
    <row r="7" spans="1:11">
      <c r="B7" s="121"/>
      <c r="C7" s="121"/>
      <c r="D7" s="121"/>
      <c r="E7" s="122"/>
    </row>
    <row r="8" spans="1:11">
      <c r="A8" s="57" t="s">
        <v>277</v>
      </c>
      <c r="B8" s="201" t="s">
        <v>278</v>
      </c>
      <c r="C8" s="140" t="s">
        <v>297</v>
      </c>
      <c r="D8" s="140" t="s">
        <v>298</v>
      </c>
      <c r="E8" s="141" t="s">
        <v>227</v>
      </c>
      <c r="F8" s="112"/>
      <c r="G8" s="112"/>
      <c r="H8" s="112"/>
      <c r="I8" s="112"/>
      <c r="J8" s="112"/>
      <c r="K8" s="112"/>
    </row>
    <row r="9" spans="1:11">
      <c r="A9" s="57"/>
      <c r="B9" s="202"/>
      <c r="C9" s="142"/>
      <c r="D9" s="203">
        <f>E9-C9</f>
        <v>0</v>
      </c>
      <c r="E9" s="142"/>
    </row>
    <row r="10" spans="1:11" ht="85.5" customHeight="1">
      <c r="A10" s="143" t="s">
        <v>279</v>
      </c>
      <c r="B10" s="113" t="s">
        <v>280</v>
      </c>
      <c r="C10" s="144">
        <v>4217.7</v>
      </c>
      <c r="D10" s="203">
        <f t="shared" ref="D10:D19" si="0">E10-C10</f>
        <v>4578.8463700000002</v>
      </c>
      <c r="E10" s="209">
        <f>8792.76+1.78637+2</f>
        <v>8796.54637</v>
      </c>
    </row>
    <row r="11" spans="1:11">
      <c r="A11" s="143"/>
      <c r="B11" s="145"/>
      <c r="C11" s="144"/>
      <c r="D11" s="203">
        <f t="shared" si="0"/>
        <v>0</v>
      </c>
      <c r="E11" s="144"/>
    </row>
    <row r="12" spans="1:11" ht="15.75" hidden="1" customHeight="1">
      <c r="A12" s="146"/>
      <c r="B12" s="145"/>
      <c r="C12" s="144"/>
      <c r="D12" s="203">
        <f t="shared" si="0"/>
        <v>0</v>
      </c>
      <c r="E12" s="144"/>
    </row>
    <row r="13" spans="1:11" s="123" customFormat="1" ht="31.5" hidden="1" customHeight="1">
      <c r="A13" s="147"/>
      <c r="B13" s="148"/>
      <c r="C13" s="144"/>
      <c r="D13" s="203">
        <f t="shared" si="0"/>
        <v>0</v>
      </c>
      <c r="E13" s="144"/>
    </row>
    <row r="14" spans="1:11" s="123" customFormat="1" ht="15.75" hidden="1" customHeight="1">
      <c r="A14" s="149"/>
      <c r="B14" s="148"/>
      <c r="C14" s="144"/>
      <c r="D14" s="203">
        <f t="shared" si="0"/>
        <v>0</v>
      </c>
      <c r="E14" s="144"/>
      <c r="G14" s="123">
        <v>6476566.0999999996</v>
      </c>
      <c r="H14" s="123">
        <v>279131</v>
      </c>
      <c r="I14" s="123">
        <f>G14+H14+4100</f>
        <v>6759797.0999999996</v>
      </c>
    </row>
    <row r="15" spans="1:11" s="123" customFormat="1" ht="15.75" hidden="1" customHeight="1">
      <c r="A15" s="149"/>
      <c r="B15" s="148"/>
      <c r="C15" s="144"/>
      <c r="D15" s="203">
        <f t="shared" si="0"/>
        <v>0</v>
      </c>
      <c r="E15" s="144"/>
      <c r="G15" s="123">
        <v>6670222.0999999996</v>
      </c>
      <c r="H15" s="123">
        <v>115000</v>
      </c>
      <c r="I15" s="123">
        <f>G15+H15+80000</f>
        <v>6865222.0999999996</v>
      </c>
    </row>
    <row r="16" spans="1:11" s="123" customFormat="1" ht="15.75" hidden="1" customHeight="1">
      <c r="A16" s="149"/>
      <c r="B16" s="148"/>
      <c r="C16" s="144"/>
      <c r="D16" s="203">
        <f t="shared" si="0"/>
        <v>0</v>
      </c>
      <c r="E16" s="144"/>
      <c r="I16" s="123">
        <f>I14-I15</f>
        <v>-105425</v>
      </c>
    </row>
    <row r="17" spans="1:8" s="123" customFormat="1" ht="15.75" hidden="1" customHeight="1">
      <c r="A17" s="149"/>
      <c r="B17" s="148"/>
      <c r="C17" s="144"/>
      <c r="D17" s="203">
        <f t="shared" si="0"/>
        <v>0</v>
      </c>
      <c r="E17" s="144"/>
      <c r="G17" s="123">
        <f>G14-G15</f>
        <v>-193656</v>
      </c>
    </row>
    <row r="18" spans="1:8" s="124" customFormat="1">
      <c r="A18" s="150"/>
      <c r="B18" s="151" t="s">
        <v>281</v>
      </c>
      <c r="C18" s="144">
        <v>0</v>
      </c>
      <c r="D18" s="203">
        <f t="shared" si="0"/>
        <v>0</v>
      </c>
      <c r="E18" s="144">
        <v>0</v>
      </c>
      <c r="F18" s="124" t="s">
        <v>282</v>
      </c>
      <c r="G18" s="124">
        <f>G14+150000</f>
        <v>6626566.0999999996</v>
      </c>
      <c r="H18" s="124">
        <v>195694.7</v>
      </c>
    </row>
    <row r="19" spans="1:8" s="125" customFormat="1">
      <c r="A19" s="263" t="s">
        <v>283</v>
      </c>
      <c r="B19" s="264"/>
      <c r="C19" s="152">
        <f>C10</f>
        <v>4217.7</v>
      </c>
      <c r="D19" s="203">
        <f t="shared" si="0"/>
        <v>4578.8463700000002</v>
      </c>
      <c r="E19" s="208">
        <f>E10</f>
        <v>8796.54637</v>
      </c>
      <c r="F19" s="125" t="s">
        <v>284</v>
      </c>
      <c r="G19" s="125">
        <f>G15+75000+150000</f>
        <v>6895222.0999999996</v>
      </c>
      <c r="H19" s="125">
        <f>H18+4100</f>
        <v>199794.7</v>
      </c>
    </row>
    <row r="20" spans="1:8" s="125" customFormat="1" hidden="1">
      <c r="A20" s="126"/>
      <c r="B20" s="106"/>
      <c r="C20" s="106"/>
      <c r="D20" s="106"/>
      <c r="E20" s="127"/>
    </row>
    <row r="21" spans="1:8" hidden="1">
      <c r="A21" s="126"/>
      <c r="B21" s="128"/>
      <c r="C21" s="128"/>
      <c r="D21" s="128"/>
      <c r="E21" s="127"/>
    </row>
    <row r="22" spans="1:8">
      <c r="E22" s="15"/>
    </row>
    <row r="23" spans="1:8" hidden="1">
      <c r="E23" s="15"/>
    </row>
    <row r="24" spans="1:8">
      <c r="E24" s="15"/>
    </row>
    <row r="25" spans="1:8">
      <c r="E25" s="15"/>
    </row>
    <row r="26" spans="1:8" s="124" customFormat="1"/>
    <row r="27" spans="1:8" s="124" customFormat="1"/>
    <row r="28" spans="1:8" s="124" customFormat="1"/>
    <row r="29" spans="1:8" s="125" customFormat="1"/>
    <row r="30" spans="1:8" s="125" customFormat="1"/>
    <row r="31" spans="1:8" s="124" customFormat="1"/>
    <row r="32" spans="1:8" s="125" customFormat="1"/>
    <row r="33" spans="2:5" s="125" customFormat="1"/>
    <row r="34" spans="2:5">
      <c r="E34" s="15"/>
    </row>
    <row r="35" spans="2:5">
      <c r="E35" s="15"/>
    </row>
    <row r="36" spans="2:5">
      <c r="E36" s="15"/>
    </row>
    <row r="37" spans="2:5">
      <c r="E37" s="15"/>
    </row>
    <row r="38" spans="2:5">
      <c r="B38" s="129"/>
      <c r="C38" s="129"/>
      <c r="D38" s="129"/>
      <c r="E38" s="130"/>
    </row>
    <row r="39" spans="2:5">
      <c r="B39" s="129"/>
      <c r="C39" s="129"/>
      <c r="D39" s="129"/>
      <c r="E39" s="130"/>
    </row>
    <row r="40" spans="2:5">
      <c r="B40" s="129"/>
      <c r="C40" s="129"/>
      <c r="D40" s="129"/>
      <c r="E40" s="130"/>
    </row>
    <row r="41" spans="2:5">
      <c r="B41" s="129"/>
      <c r="C41" s="129"/>
      <c r="D41" s="129"/>
      <c r="E41" s="130"/>
    </row>
    <row r="42" spans="2:5">
      <c r="B42" s="131"/>
      <c r="C42" s="131"/>
      <c r="D42" s="131"/>
      <c r="E42" s="132"/>
    </row>
    <row r="43" spans="2:5">
      <c r="B43" s="129"/>
      <c r="C43" s="129"/>
      <c r="D43" s="129"/>
      <c r="E43" s="130"/>
    </row>
    <row r="44" spans="2:5">
      <c r="B44" s="129"/>
      <c r="C44" s="129"/>
      <c r="D44" s="129"/>
      <c r="E44" s="130"/>
    </row>
    <row r="45" spans="2:5">
      <c r="B45" s="133"/>
      <c r="C45" s="133"/>
      <c r="D45" s="133"/>
      <c r="E45" s="134"/>
    </row>
    <row r="46" spans="2:5">
      <c r="B46" s="129"/>
      <c r="C46" s="129"/>
      <c r="D46" s="129"/>
      <c r="E46" s="130"/>
    </row>
    <row r="47" spans="2:5">
      <c r="B47" s="129"/>
      <c r="C47" s="129"/>
      <c r="D47" s="129"/>
      <c r="E47" s="130"/>
    </row>
    <row r="48" spans="2:5">
      <c r="B48" s="133"/>
      <c r="C48" s="133"/>
      <c r="D48" s="133"/>
      <c r="E48" s="134"/>
    </row>
    <row r="49" spans="2:5">
      <c r="B49" s="129"/>
      <c r="C49" s="129"/>
      <c r="D49" s="129"/>
      <c r="E49" s="130"/>
    </row>
    <row r="50" spans="2:5">
      <c r="B50" s="129"/>
      <c r="C50" s="129"/>
      <c r="D50" s="129"/>
      <c r="E50" s="130"/>
    </row>
    <row r="51" spans="2:5">
      <c r="B51" s="129"/>
      <c r="C51" s="129"/>
      <c r="D51" s="129"/>
      <c r="E51" s="130"/>
    </row>
    <row r="52" spans="2:5">
      <c r="B52" s="129"/>
      <c r="C52" s="129"/>
      <c r="D52" s="129"/>
      <c r="E52" s="130"/>
    </row>
    <row r="53" spans="2:5">
      <c r="B53" s="135"/>
      <c r="C53" s="135"/>
      <c r="D53" s="135"/>
      <c r="E53" s="136"/>
    </row>
    <row r="54" spans="2:5">
      <c r="B54" s="135"/>
      <c r="C54" s="135"/>
      <c r="D54" s="135"/>
      <c r="E54" s="136"/>
    </row>
    <row r="55" spans="2:5">
      <c r="B55" s="135"/>
      <c r="C55" s="135"/>
      <c r="D55" s="135"/>
      <c r="E55" s="136"/>
    </row>
    <row r="56" spans="2:5">
      <c r="E56" s="137"/>
    </row>
    <row r="57" spans="2:5">
      <c r="E57" s="137"/>
    </row>
    <row r="58" spans="2:5">
      <c r="E58" s="137"/>
    </row>
    <row r="59" spans="2:5">
      <c r="E59" s="137"/>
    </row>
    <row r="60" spans="2:5">
      <c r="E60" s="137"/>
    </row>
    <row r="61" spans="2:5">
      <c r="E61" s="137"/>
    </row>
    <row r="62" spans="2:5">
      <c r="E62" s="137"/>
    </row>
    <row r="63" spans="2:5">
      <c r="E63" s="137"/>
    </row>
    <row r="64" spans="2:5">
      <c r="E64" s="137"/>
    </row>
    <row r="65" spans="5:5">
      <c r="E65" s="137"/>
    </row>
    <row r="66" spans="5:5">
      <c r="E66" s="137"/>
    </row>
    <row r="67" spans="5:5">
      <c r="E67" s="137"/>
    </row>
    <row r="68" spans="5:5">
      <c r="E68" s="137"/>
    </row>
    <row r="69" spans="5:5">
      <c r="E69" s="137"/>
    </row>
    <row r="70" spans="5:5">
      <c r="E70" s="137"/>
    </row>
    <row r="71" spans="5:5">
      <c r="E71" s="137"/>
    </row>
    <row r="72" spans="5:5">
      <c r="E72" s="137"/>
    </row>
    <row r="73" spans="5:5">
      <c r="E73" s="137"/>
    </row>
    <row r="74" spans="5:5">
      <c r="E74" s="137"/>
    </row>
    <row r="75" spans="5:5">
      <c r="E75" s="137"/>
    </row>
    <row r="76" spans="5:5">
      <c r="E76" s="137"/>
    </row>
    <row r="77" spans="5:5">
      <c r="E77" s="137"/>
    </row>
    <row r="78" spans="5:5">
      <c r="E78" s="137"/>
    </row>
    <row r="79" spans="5:5">
      <c r="E79" s="137"/>
    </row>
    <row r="80" spans="5:5">
      <c r="E80" s="137"/>
    </row>
    <row r="81" spans="5:5">
      <c r="E81" s="137"/>
    </row>
    <row r="82" spans="5:5">
      <c r="E82" s="137"/>
    </row>
    <row r="83" spans="5:5">
      <c r="E83" s="137"/>
    </row>
    <row r="84" spans="5:5">
      <c r="E84" s="137"/>
    </row>
    <row r="85" spans="5:5">
      <c r="E85" s="137"/>
    </row>
    <row r="86" spans="5:5">
      <c r="E86" s="137"/>
    </row>
    <row r="87" spans="5:5">
      <c r="E87" s="137"/>
    </row>
    <row r="88" spans="5:5">
      <c r="E88" s="137"/>
    </row>
    <row r="89" spans="5:5">
      <c r="E89" s="137"/>
    </row>
    <row r="90" spans="5:5">
      <c r="E90" s="137"/>
    </row>
    <row r="91" spans="5:5">
      <c r="E91" s="137"/>
    </row>
    <row r="92" spans="5:5">
      <c r="E92" s="137"/>
    </row>
    <row r="93" spans="5:5">
      <c r="E93" s="137"/>
    </row>
    <row r="94" spans="5:5">
      <c r="E94" s="137"/>
    </row>
    <row r="95" spans="5:5">
      <c r="E95" s="137"/>
    </row>
    <row r="96" spans="5:5">
      <c r="E96" s="137"/>
    </row>
    <row r="97" spans="5:5">
      <c r="E97" s="137"/>
    </row>
    <row r="98" spans="5:5">
      <c r="E98" s="137"/>
    </row>
    <row r="99" spans="5:5">
      <c r="E99" s="137"/>
    </row>
    <row r="100" spans="5:5">
      <c r="E100" s="137"/>
    </row>
    <row r="101" spans="5:5">
      <c r="E101" s="137"/>
    </row>
    <row r="102" spans="5:5">
      <c r="E102" s="137"/>
    </row>
    <row r="103" spans="5:5">
      <c r="E103" s="137"/>
    </row>
    <row r="104" spans="5:5">
      <c r="E104" s="137"/>
    </row>
    <row r="105" spans="5:5">
      <c r="E105" s="137"/>
    </row>
    <row r="106" spans="5:5">
      <c r="E106" s="137"/>
    </row>
    <row r="107" spans="5:5">
      <c r="E107" s="137"/>
    </row>
    <row r="108" spans="5:5">
      <c r="E108" s="137"/>
    </row>
    <row r="109" spans="5:5">
      <c r="E109" s="137"/>
    </row>
    <row r="110" spans="5:5">
      <c r="E110" s="137"/>
    </row>
    <row r="111" spans="5:5">
      <c r="E111" s="137"/>
    </row>
    <row r="112" spans="5:5">
      <c r="E112" s="137"/>
    </row>
    <row r="113" spans="5:5">
      <c r="E113" s="137"/>
    </row>
    <row r="114" spans="5:5">
      <c r="E114" s="137"/>
    </row>
    <row r="115" spans="5:5">
      <c r="E115" s="137"/>
    </row>
    <row r="116" spans="5:5">
      <c r="E116" s="137"/>
    </row>
    <row r="117" spans="5:5">
      <c r="E117" s="137"/>
    </row>
    <row r="118" spans="5:5">
      <c r="E118" s="137"/>
    </row>
    <row r="119" spans="5:5">
      <c r="E119" s="137"/>
    </row>
    <row r="120" spans="5:5">
      <c r="E120" s="137"/>
    </row>
    <row r="121" spans="5:5">
      <c r="E121" s="137"/>
    </row>
    <row r="122" spans="5:5">
      <c r="E122" s="137"/>
    </row>
    <row r="123" spans="5:5">
      <c r="E123" s="137"/>
    </row>
    <row r="124" spans="5:5">
      <c r="E124" s="137"/>
    </row>
    <row r="125" spans="5:5">
      <c r="E125" s="137"/>
    </row>
    <row r="126" spans="5:5">
      <c r="E126" s="137"/>
    </row>
    <row r="127" spans="5:5">
      <c r="E127" s="137"/>
    </row>
    <row r="128" spans="5:5">
      <c r="E128" s="137"/>
    </row>
    <row r="129" spans="5:5">
      <c r="E129" s="137"/>
    </row>
    <row r="130" spans="5:5">
      <c r="E130" s="137"/>
    </row>
    <row r="131" spans="5:5">
      <c r="E131" s="137"/>
    </row>
    <row r="132" spans="5:5">
      <c r="E132" s="137"/>
    </row>
    <row r="133" spans="5:5">
      <c r="E133" s="137"/>
    </row>
    <row r="134" spans="5:5">
      <c r="E134" s="137"/>
    </row>
    <row r="135" spans="5:5">
      <c r="E135" s="137"/>
    </row>
    <row r="136" spans="5:5">
      <c r="E136" s="137"/>
    </row>
    <row r="137" spans="5:5">
      <c r="E137" s="137"/>
    </row>
    <row r="138" spans="5:5">
      <c r="E138" s="137"/>
    </row>
    <row r="139" spans="5:5">
      <c r="E139" s="137"/>
    </row>
    <row r="140" spans="5:5">
      <c r="E140" s="137"/>
    </row>
    <row r="141" spans="5:5">
      <c r="E141" s="137"/>
    </row>
    <row r="142" spans="5:5">
      <c r="E142" s="137"/>
    </row>
    <row r="143" spans="5:5">
      <c r="E143" s="137"/>
    </row>
    <row r="144" spans="5:5">
      <c r="E144" s="137"/>
    </row>
    <row r="145" spans="5:5">
      <c r="E145" s="137"/>
    </row>
    <row r="146" spans="5:5">
      <c r="E146" s="137"/>
    </row>
    <row r="147" spans="5:5">
      <c r="E147" s="137"/>
    </row>
    <row r="148" spans="5:5">
      <c r="E148" s="137"/>
    </row>
    <row r="149" spans="5:5">
      <c r="E149" s="137"/>
    </row>
    <row r="150" spans="5:5">
      <c r="E150" s="137"/>
    </row>
    <row r="151" spans="5:5">
      <c r="E151" s="137"/>
    </row>
    <row r="152" spans="5:5">
      <c r="E152" s="137"/>
    </row>
    <row r="153" spans="5:5">
      <c r="E153" s="137"/>
    </row>
    <row r="154" spans="5:5">
      <c r="E154" s="137"/>
    </row>
    <row r="155" spans="5:5">
      <c r="E155" s="137"/>
    </row>
    <row r="156" spans="5:5">
      <c r="E156" s="137"/>
    </row>
    <row r="157" spans="5:5">
      <c r="E157" s="137"/>
    </row>
    <row r="158" spans="5:5">
      <c r="E158" s="137"/>
    </row>
    <row r="159" spans="5:5">
      <c r="E159" s="137"/>
    </row>
    <row r="160" spans="5:5">
      <c r="E160" s="137"/>
    </row>
    <row r="161" spans="5:5">
      <c r="E161" s="137"/>
    </row>
    <row r="162" spans="5:5">
      <c r="E162" s="137"/>
    </row>
    <row r="163" spans="5:5">
      <c r="E163" s="137"/>
    </row>
    <row r="164" spans="5:5">
      <c r="E164" s="137"/>
    </row>
    <row r="165" spans="5:5">
      <c r="E165" s="137"/>
    </row>
  </sheetData>
  <mergeCells count="3">
    <mergeCell ref="A6:E6"/>
    <mergeCell ref="A19:B19"/>
    <mergeCell ref="E1:E3"/>
  </mergeCells>
  <pageMargins left="0.75" right="0.75" top="1" bottom="1" header="0.5" footer="0.5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2</vt:lpstr>
      <vt:lpstr>3</vt:lpstr>
      <vt:lpstr>4</vt:lpstr>
      <vt:lpstr>5</vt:lpstr>
      <vt:lpstr>6</vt:lpstr>
      <vt:lpstr>7</vt:lpstr>
      <vt:lpstr>8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admin</cp:lastModifiedBy>
  <cp:lastPrinted>2019-05-31T05:09:06Z</cp:lastPrinted>
  <dcterms:created xsi:type="dcterms:W3CDTF">2007-09-12T09:25:25Z</dcterms:created>
  <dcterms:modified xsi:type="dcterms:W3CDTF">2019-06-04T09:25:55Z</dcterms:modified>
</cp:coreProperties>
</file>